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630" yWindow="540" windowWidth="20730" windowHeight="11760" activeTab="2"/>
  </bookViews>
  <sheets>
    <sheet name="Insumos_Corte de Grama" sheetId="1" r:id="rId1"/>
    <sheet name="Insumos_Capina" sheetId="2" r:id="rId2"/>
    <sheet name="Corte de Grama_8h" sheetId="3" r:id="rId3"/>
    <sheet name="Capina_8h" sheetId="4" r:id="rId4"/>
  </sheets>
  <calcPr calcId="144525"/>
  <extLst>
    <ext uri="GoogleSheetsCustomDataVersion2">
      <go:sheetsCustomData xmlns:go="http://customooxmlschemas.google.com/" r:id="rId8" roundtripDataChecksum="EPzFhXUng5z386ksaMSsy6lhJtrWnPRqoXcI/HcMwWU="/>
    </ext>
  </extLst>
</workbook>
</file>

<file path=xl/calcChain.xml><?xml version="1.0" encoding="utf-8"?>
<calcChain xmlns="http://schemas.openxmlformats.org/spreadsheetml/2006/main">
  <c r="D179" i="4" l="1"/>
  <c r="D161" i="4"/>
  <c r="D162" i="4" s="1"/>
  <c r="D138" i="4"/>
  <c r="E87" i="4"/>
  <c r="D79" i="4"/>
  <c r="D81" i="4" s="1"/>
  <c r="D109" i="4" s="1"/>
  <c r="E58" i="4"/>
  <c r="E57" i="4"/>
  <c r="E60" i="4" s="1"/>
  <c r="C57" i="4"/>
  <c r="D48" i="4"/>
  <c r="E86" i="4" s="1"/>
  <c r="E42" i="4"/>
  <c r="C25" i="4"/>
  <c r="E20" i="4"/>
  <c r="D179" i="3"/>
  <c r="D162" i="3"/>
  <c r="D161" i="3"/>
  <c r="D138" i="3"/>
  <c r="E87" i="3"/>
  <c r="D79" i="3"/>
  <c r="D81" i="3" s="1"/>
  <c r="D109" i="3" s="1"/>
  <c r="E58" i="3"/>
  <c r="C57" i="3"/>
  <c r="E57" i="3" s="1"/>
  <c r="E60" i="3" s="1"/>
  <c r="D48" i="3"/>
  <c r="E86" i="3" s="1"/>
  <c r="E42" i="3"/>
  <c r="C25" i="3"/>
  <c r="E20" i="3"/>
  <c r="D19" i="2"/>
  <c r="E19" i="2" s="1"/>
  <c r="E15" i="2"/>
  <c r="D15" i="2"/>
  <c r="D14" i="2"/>
  <c r="E14" i="2" s="1"/>
  <c r="E13" i="2"/>
  <c r="D13" i="2"/>
  <c r="E12" i="2"/>
  <c r="D12" i="2"/>
  <c r="D11" i="2"/>
  <c r="E11" i="2" s="1"/>
  <c r="E10" i="2"/>
  <c r="D10" i="2"/>
  <c r="E9" i="2"/>
  <c r="D9" i="2"/>
  <c r="D8" i="2"/>
  <c r="E8" i="2" s="1"/>
  <c r="E7" i="2"/>
  <c r="D7" i="2"/>
  <c r="E6" i="2"/>
  <c r="D6" i="2"/>
  <c r="D19" i="1"/>
  <c r="E19" i="1" s="1"/>
  <c r="E15" i="1"/>
  <c r="D15" i="1"/>
  <c r="D14" i="1"/>
  <c r="E14" i="1" s="1"/>
  <c r="D13" i="1"/>
  <c r="E13" i="1" s="1"/>
  <c r="D12" i="1"/>
  <c r="E12" i="1" s="1"/>
  <c r="D11" i="1"/>
  <c r="E11" i="1" s="1"/>
  <c r="D10" i="1"/>
  <c r="E10" i="1" s="1"/>
  <c r="D9" i="1"/>
  <c r="E9" i="1" s="1"/>
  <c r="D8" i="1"/>
  <c r="E8" i="1" s="1"/>
  <c r="D7" i="1"/>
  <c r="E7" i="1" s="1"/>
  <c r="D6" i="1"/>
  <c r="E6" i="1" s="1"/>
  <c r="E24" i="1" l="1"/>
  <c r="E142" i="3" s="1"/>
  <c r="E143" i="3" s="1"/>
  <c r="E150" i="3" s="1"/>
  <c r="E169" i="3" s="1"/>
  <c r="E24" i="2"/>
  <c r="E142" i="4" s="1"/>
  <c r="E143" i="4" s="1"/>
  <c r="E150" i="4" s="1"/>
  <c r="E169" i="4" s="1"/>
  <c r="E16" i="1"/>
  <c r="E16" i="2"/>
  <c r="E66" i="3"/>
  <c r="E65" i="3"/>
  <c r="E68" i="3" s="1"/>
  <c r="E165" i="3"/>
  <c r="E146" i="3"/>
  <c r="E104" i="3"/>
  <c r="E110" i="3"/>
  <c r="E67" i="3"/>
  <c r="E67" i="4"/>
  <c r="E66" i="4"/>
  <c r="E65" i="4"/>
  <c r="E68" i="4" s="1"/>
  <c r="E110" i="4" s="1"/>
  <c r="E165" i="4"/>
  <c r="E146" i="4"/>
  <c r="E85" i="4"/>
  <c r="E90" i="4" s="1"/>
  <c r="E96" i="4" s="1"/>
  <c r="E85" i="3"/>
  <c r="E90" i="3" s="1"/>
  <c r="E96" i="3" s="1"/>
  <c r="C71" i="4" l="1"/>
  <c r="E104" i="4"/>
  <c r="E114" i="3"/>
  <c r="E115" i="3" s="1"/>
  <c r="E120" i="3" s="1"/>
  <c r="E94" i="3"/>
  <c r="C71" i="3"/>
  <c r="E114" i="4"/>
  <c r="E115" i="4" s="1"/>
  <c r="E120" i="4" s="1"/>
  <c r="E94" i="4"/>
  <c r="E74" i="3" l="1"/>
  <c r="E73" i="3"/>
  <c r="E78" i="3"/>
  <c r="E72" i="3"/>
  <c r="E77" i="3"/>
  <c r="E76" i="3"/>
  <c r="E80" i="3"/>
  <c r="E102" i="3" s="1"/>
  <c r="E75" i="3"/>
  <c r="E80" i="4"/>
  <c r="E102" i="4" s="1"/>
  <c r="E75" i="4"/>
  <c r="E74" i="4"/>
  <c r="E73" i="4"/>
  <c r="E78" i="4"/>
  <c r="E72" i="4"/>
  <c r="E77" i="4"/>
  <c r="E76" i="4"/>
  <c r="E79" i="3" l="1"/>
  <c r="E81" i="3" s="1"/>
  <c r="E95" i="3" s="1"/>
  <c r="E97" i="3" s="1"/>
  <c r="E105" i="3"/>
  <c r="E118" i="3" s="1"/>
  <c r="E103" i="3"/>
  <c r="E103" i="4"/>
  <c r="E105" i="4"/>
  <c r="E118" i="4" s="1"/>
  <c r="E79" i="4"/>
  <c r="E81" i="4" s="1"/>
  <c r="E95" i="4" s="1"/>
  <c r="E97" i="4" s="1"/>
  <c r="E166" i="4" l="1"/>
  <c r="E147" i="4"/>
  <c r="E108" i="4"/>
  <c r="E166" i="3"/>
  <c r="E147" i="3"/>
  <c r="E108" i="3"/>
  <c r="E109" i="3" l="1"/>
  <c r="E111" i="3"/>
  <c r="E119" i="3" s="1"/>
  <c r="E121" i="3" s="1"/>
  <c r="E109" i="4"/>
  <c r="E111" i="4"/>
  <c r="E119" i="4" s="1"/>
  <c r="E121" i="4" s="1"/>
  <c r="E167" i="4" l="1"/>
  <c r="E148" i="4"/>
  <c r="C125" i="4"/>
  <c r="E167" i="3"/>
  <c r="E148" i="3"/>
  <c r="C125" i="3"/>
  <c r="E134" i="3" l="1"/>
  <c r="E128" i="3"/>
  <c r="E133" i="3"/>
  <c r="E127" i="3"/>
  <c r="E132" i="3"/>
  <c r="E126" i="3"/>
  <c r="E137" i="3"/>
  <c r="E131" i="3"/>
  <c r="E136" i="3"/>
  <c r="E130" i="3"/>
  <c r="E135" i="3"/>
  <c r="E129" i="3"/>
  <c r="E135" i="4"/>
  <c r="E129" i="4"/>
  <c r="E134" i="4"/>
  <c r="E128" i="4"/>
  <c r="E133" i="4"/>
  <c r="E127" i="4"/>
  <c r="E132" i="4"/>
  <c r="E126" i="4"/>
  <c r="E137" i="4"/>
  <c r="E131" i="4"/>
  <c r="E136" i="4"/>
  <c r="E130" i="4"/>
  <c r="E138" i="3" l="1"/>
  <c r="E149" i="3" s="1"/>
  <c r="E138" i="4"/>
  <c r="E149" i="4" s="1"/>
  <c r="E168" i="4" l="1"/>
  <c r="E151" i="4"/>
  <c r="E168" i="3"/>
  <c r="E151" i="3"/>
  <c r="C155" i="3" l="1"/>
  <c r="E155" i="3" s="1"/>
  <c r="C155" i="4"/>
  <c r="E155" i="4" s="1"/>
  <c r="C156" i="4" l="1"/>
  <c r="C156" i="3"/>
  <c r="E156" i="3" l="1"/>
  <c r="E156" i="4"/>
  <c r="C158" i="4" l="1"/>
  <c r="E158" i="4" s="1"/>
  <c r="C159" i="3"/>
  <c r="E159" i="3" s="1"/>
  <c r="C160" i="3"/>
  <c r="E160" i="3" s="1"/>
  <c r="C159" i="4"/>
  <c r="E159" i="4" s="1"/>
  <c r="C160" i="4"/>
  <c r="E160" i="4" s="1"/>
  <c r="C158" i="3"/>
  <c r="E158" i="3" s="1"/>
  <c r="E161" i="3" l="1"/>
  <c r="E162" i="3" s="1"/>
  <c r="E170" i="3" s="1"/>
  <c r="E171" i="3" s="1"/>
  <c r="D177" i="3" s="1"/>
  <c r="E180" i="3" s="1"/>
  <c r="E161" i="4"/>
  <c r="E162" i="4" s="1"/>
  <c r="E170" i="4" s="1"/>
  <c r="E171" i="4" s="1"/>
  <c r="D177" i="4" s="1"/>
  <c r="E180" i="4" s="1"/>
</calcChain>
</file>

<file path=xl/sharedStrings.xml><?xml version="1.0" encoding="utf-8"?>
<sst xmlns="http://schemas.openxmlformats.org/spreadsheetml/2006/main" count="428" uniqueCount="166">
  <si>
    <t>Uniformes/EPIs- Orçamentos</t>
  </si>
  <si>
    <t>Descrição</t>
  </si>
  <si>
    <t>Média de preço unitário</t>
  </si>
  <si>
    <t>Quantidade ano por pessoa</t>
  </si>
  <si>
    <t>Valor anual</t>
  </si>
  <si>
    <t>Valor mensal</t>
  </si>
  <si>
    <t>Aparador de grama elétrico</t>
  </si>
  <si>
    <t>Cortador de grama</t>
  </si>
  <si>
    <t>Enxada</t>
  </si>
  <si>
    <t>Ancinho</t>
  </si>
  <si>
    <t>Calçado de segurança que seja forte e resistente, para evitar que o equipamento entre em contato diretamente com os pés</t>
  </si>
  <si>
    <t>Protetor facial de tela ou de policarbonato para proporcionar proteção para todo o rosto</t>
  </si>
  <si>
    <t>Luvas de proteção para as mãos</t>
  </si>
  <si>
    <t>Avental e/ou uniforme profissional adequado e resistente</t>
  </si>
  <si>
    <t>Protetor auricular para atenuar o ruído proveniente do equipamento</t>
  </si>
  <si>
    <t>Boné/capacete para proteger o rosto e os olhos</t>
  </si>
  <si>
    <t>Total mensal</t>
  </si>
  <si>
    <t>quantidade (m³)</t>
  </si>
  <si>
    <t>valor unitário</t>
  </si>
  <si>
    <t>valor total</t>
  </si>
  <si>
    <t>valor mensal</t>
  </si>
  <si>
    <t>destinação dos resíduos</t>
  </si>
  <si>
    <t>Custo com deslocamento/manut/comb/deprec/impostos/remuneração capital</t>
  </si>
  <si>
    <t>Custo mês</t>
  </si>
  <si>
    <t>PREFEITURA MUNICIPAL DE SANTO ANTÔNIO DA PATRULHA - RS</t>
  </si>
  <si>
    <t xml:space="preserve">PLANILHA - CORTE DE GRAMA, COM LIMPEZA E DESTINAÇÃO DOS RESÍDUOS - 8H </t>
  </si>
  <si>
    <t>Dados da CCT</t>
  </si>
  <si>
    <t>Município/UF</t>
  </si>
  <si>
    <t>Santo Antônio da Patrulha/RS</t>
  </si>
  <si>
    <t>Serviço</t>
  </si>
  <si>
    <t>Corte de Grama, com limpeza e destinação dos resíduos</t>
  </si>
  <si>
    <t>Categoria</t>
  </si>
  <si>
    <t>Jardineiro</t>
  </si>
  <si>
    <t>CBO</t>
  </si>
  <si>
    <t>CCT nº</t>
  </si>
  <si>
    <t>RS000044/2023</t>
  </si>
  <si>
    <t>Data base</t>
  </si>
  <si>
    <t>1º de janeiro</t>
  </si>
  <si>
    <t>Salário normativo - 220 h</t>
  </si>
  <si>
    <t>Auxílio alimentação</t>
  </si>
  <si>
    <t>nº</t>
  </si>
  <si>
    <t>valor</t>
  </si>
  <si>
    <t>desconto</t>
  </si>
  <si>
    <t>Vale-transporte</t>
  </si>
  <si>
    <t>Plano de benefício social familiar</t>
  </si>
  <si>
    <t>Dados p/cálculo de Aviso-Prévio</t>
  </si>
  <si>
    <t>Dias aviso ano</t>
  </si>
  <si>
    <t>Dias proporc.</t>
  </si>
  <si>
    <t>Dias aviso</t>
  </si>
  <si>
    <t>Nº meses  no emprego</t>
  </si>
  <si>
    <t>Percentuais por tipo de desligamento</t>
  </si>
  <si>
    <t>Sem justa causa indenizado</t>
  </si>
  <si>
    <t>Sem justa causa trabalhado</t>
  </si>
  <si>
    <t>Com justa causa</t>
  </si>
  <si>
    <t>Outros tipos de desligamento</t>
  </si>
  <si>
    <t>Dados para cálculo de reposição de profissional ausente</t>
  </si>
  <si>
    <t>Incidência Anual</t>
  </si>
  <si>
    <t>Duração Legal da Ausência</t>
  </si>
  <si>
    <t>44h</t>
  </si>
  <si>
    <t>Proporção de  Dias afetados</t>
  </si>
  <si>
    <t>Dias de Reposição</t>
  </si>
  <si>
    <t>Férias</t>
  </si>
  <si>
    <t>Ausência justificada</t>
  </si>
  <si>
    <t>Acidente trabalho</t>
  </si>
  <si>
    <t>Afastamento por doença</t>
  </si>
  <si>
    <t>Consulta médica filho</t>
  </si>
  <si>
    <t>Óbitos na família</t>
  </si>
  <si>
    <t>Casamento</t>
  </si>
  <si>
    <t>Doação de sangue</t>
  </si>
  <si>
    <t>Testemunho</t>
  </si>
  <si>
    <t>Paternidade</t>
  </si>
  <si>
    <t>Maternidade</t>
  </si>
  <si>
    <t>Consulta pré-natal</t>
  </si>
  <si>
    <t>Total</t>
  </si>
  <si>
    <t>Dados do Contrato</t>
  </si>
  <si>
    <t>Início dos serviços</t>
  </si>
  <si>
    <t>Término dos serviços</t>
  </si>
  <si>
    <t>Nº de meses de execução contratual</t>
  </si>
  <si>
    <t>Média de dias úteis no ano</t>
  </si>
  <si>
    <t>Média de dias mês</t>
  </si>
  <si>
    <t>Carga horária</t>
  </si>
  <si>
    <t>Diária</t>
  </si>
  <si>
    <t>Mensal</t>
  </si>
  <si>
    <t>PLANILHA DE CUSTOS</t>
  </si>
  <si>
    <t>CORTE DE GRAMA, COM LIMPEZA E DESTINAÇÃO DOS RESÍDUOS</t>
  </si>
  <si>
    <t>MÓDULO I - COMPOSIÇÃO DA REMUNERAÇÃO</t>
  </si>
  <si>
    <t>horas</t>
  </si>
  <si>
    <t>%</t>
  </si>
  <si>
    <t>R$</t>
  </si>
  <si>
    <t xml:space="preserve">Salário-Base </t>
  </si>
  <si>
    <t>Adicional de Insalubridade</t>
  </si>
  <si>
    <t>Outros (especificar)</t>
  </si>
  <si>
    <t>Total do Módulo 1</t>
  </si>
  <si>
    <t>MÓDULO 2 - ENCARGOS E BENEFÍCIOS ANUAIS, MENSAIS E DIÁRIOS</t>
  </si>
  <si>
    <t>Submódulo 2.1 - 13º Salário e Adicional de Férias</t>
  </si>
  <si>
    <t xml:space="preserve"> 13º Salário </t>
  </si>
  <si>
    <t>Adicional de férias</t>
  </si>
  <si>
    <t>Submódulo 2.2 - Encargos Previdenciários, (FGTS) e outras contribuições</t>
  </si>
  <si>
    <t>Base de cálculo (M1+2.1)</t>
  </si>
  <si>
    <t>INSS</t>
  </si>
  <si>
    <t>SAT</t>
  </si>
  <si>
    <t>Salário Educação</t>
  </si>
  <si>
    <t>SESC ou SESI</t>
  </si>
  <si>
    <t>SENAI - SENAC</t>
  </si>
  <si>
    <t>SEBRAE</t>
  </si>
  <si>
    <t>INCRA</t>
  </si>
  <si>
    <t>Subtotal -  GPS</t>
  </si>
  <si>
    <t>FGTS</t>
  </si>
  <si>
    <t>Submódulo 2.3 - Benefícios Mensais e Diários</t>
  </si>
  <si>
    <t>Transporte</t>
  </si>
  <si>
    <t>Auxílio-Refeição/Alimentação</t>
  </si>
  <si>
    <t>Plano de Benefício Social Familiar</t>
  </si>
  <si>
    <t>Seguro</t>
  </si>
  <si>
    <t>Resumo do Módulo 2 - Encargos e Benefícios anuais, mensais e diários</t>
  </si>
  <si>
    <t>Submódulo 2.2 - Encargos Previdenciários e FGTS</t>
  </si>
  <si>
    <t>Total do Módulo 2</t>
  </si>
  <si>
    <t>MÓDULO 3 - PROVISÃO PARA RESCISÃO</t>
  </si>
  <si>
    <t>Submódulo 3.1. Aviso Prévio Indenizado</t>
  </si>
  <si>
    <t>Aviso Prévio Indenizado</t>
  </si>
  <si>
    <t>Incidência do FGTS sobre o Aviso Prévio Indenizado</t>
  </si>
  <si>
    <t>Multa do FGTS e contribuição social sobre o Aviso Prévio Indenizado</t>
  </si>
  <si>
    <t>Subtotal do Submódulo 3.1</t>
  </si>
  <si>
    <t>Submódulo 3.2. Aviso Prévio Trabalhado</t>
  </si>
  <si>
    <t>Aviso Prévio Trabalhado</t>
  </si>
  <si>
    <t>Incidência dos encargos do submódulo 2.2 sobre o Aviso Prévio Trabalhado</t>
  </si>
  <si>
    <t>Multa do FGTS e contribuição social sobre o Aviso Prévio Trabalhado</t>
  </si>
  <si>
    <t>Subtotal do Submódulo 3.2</t>
  </si>
  <si>
    <t>Submódulo 3.3. - Demissão por Justa Causa</t>
  </si>
  <si>
    <t>Desconto do Submódulo 2.1</t>
  </si>
  <si>
    <t>Subtotal do Submódulo 3.3.</t>
  </si>
  <si>
    <t>Resumo do Módulo 3 - Provisão para rescisão</t>
  </si>
  <si>
    <t>Total do Módulo 3</t>
  </si>
  <si>
    <t>MÓDULO 4 - CUSTO DE REPOSIÇÃO DO PROFISSIONAL AUSENTE</t>
  </si>
  <si>
    <t>Submódulo 4.1 - Ausências Legais</t>
  </si>
  <si>
    <t>Custo diário</t>
  </si>
  <si>
    <t>Dias reposição</t>
  </si>
  <si>
    <t>Subtotal</t>
  </si>
  <si>
    <t>MÓDULO 5 - INSUMOS DIVERSOS</t>
  </si>
  <si>
    <t>EPIs, equipamentos e destinação de resíduos.</t>
  </si>
  <si>
    <t xml:space="preserve">Total </t>
  </si>
  <si>
    <t>TOTAL DOS MÓDULOS 1 a 5</t>
  </si>
  <si>
    <t>Módulo 1 - Composição da Remuneração</t>
  </si>
  <si>
    <t>Módulo 2 - Encargos e Benefícios Anuais, Mensais e Diários</t>
  </si>
  <si>
    <t>Módulo 3 - Provisão para Rescisão</t>
  </si>
  <si>
    <t>Módulo 4 - Reposição do Profissional Ausente</t>
  </si>
  <si>
    <t>Módulo 5 - Insumos Diversos</t>
  </si>
  <si>
    <t>MÓDULO 6 - BDI - CUSTOS INDIRETOS, LUCRO E TRIBUTOS</t>
  </si>
  <si>
    <t>Base cálculo</t>
  </si>
  <si>
    <t>Percentual</t>
  </si>
  <si>
    <t>Custos indiretos</t>
  </si>
  <si>
    <t>Lucro</t>
  </si>
  <si>
    <t>Tributos</t>
  </si>
  <si>
    <t>PIS</t>
  </si>
  <si>
    <t>COFINS</t>
  </si>
  <si>
    <t>ISS</t>
  </si>
  <si>
    <t>Total de tributos</t>
  </si>
  <si>
    <t>Total do Módulo 6</t>
  </si>
  <si>
    <t>TOTAL DOS MÓDULOS 1 A 6</t>
  </si>
  <si>
    <t xml:space="preserve">Módulo 6 - BDI </t>
  </si>
  <si>
    <t>Total /mês</t>
  </si>
  <si>
    <t>CUSTO  ESTIMADO DA CONTRATAÇÃO</t>
  </si>
  <si>
    <t>Área total (m²)</t>
  </si>
  <si>
    <t>Área mensal (m²)</t>
  </si>
  <si>
    <t>Valor unitário (R$/m²)</t>
  </si>
  <si>
    <t xml:space="preserve">PLANILHA - CAPINA MANUAL, COM LIMPEZA E DESTINAÇÃO DOS RESÍDUOS - 8H </t>
  </si>
  <si>
    <t>Capina Manual, com limpeza e destinação dos resíduos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</si>
</sst>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8">
    <numFmt numFmtId="164" formatCode="&quot;R$&quot;\ #,##0.00"/>
    <numFmt numFmtId="165" formatCode="[$R$ -416]#,##0.00"/>
    <numFmt numFmtId="166" formatCode="0.0000"/>
    <numFmt numFmtId="167" formatCode="_-* #,##0.00_-;\-* #,##0.00_-;_-* &quot;-&quot;??_-;_-@"/>
    <numFmt numFmtId="168" formatCode="#,##0.00_ ;\-#,##0.00\ "/>
    <numFmt numFmtId="169" formatCode="_-* #,##0.0000_-;\-* #,##0.0000_-;_-* &quot;-&quot;??_-;_-@"/>
    <numFmt numFmtId="170" formatCode="_-* #,##0_-;\-* #,##0_-;_-* &quot;-&quot;??_-;_-@"/>
    <numFmt numFmtId="171" formatCode="0.00000"/>
  </numFmts>
  <fonts count="15" x14ac:knownFonts="1">
    <font>
      <sz val="11"/>
      <color theme="1"/>
      <name val="Arial"/>
      <scheme val="minor"/>
    </font>
    <font>
      <sz val="11"/>
      <color theme="1"/>
      <name val="Calibri"/>
    </font>
    <font>
      <b/>
      <sz val="11"/>
      <color theme="1"/>
      <name val="Calibri"/>
    </font>
    <font>
      <sz val="11"/>
      <name val="Arial"/>
    </font>
    <font>
      <sz val="10"/>
      <color theme="1"/>
      <name val="Calibri"/>
    </font>
    <font>
      <sz val="10"/>
      <color rgb="FF000000"/>
      <name val="Calibri"/>
    </font>
    <font>
      <sz val="11"/>
      <color theme="1"/>
      <name val="Calibri"/>
    </font>
    <font>
      <b/>
      <sz val="10"/>
      <color rgb="FF000000"/>
      <name val="Calibri"/>
    </font>
    <font>
      <b/>
      <sz val="10"/>
      <color rgb="FFFF0000"/>
      <name val="Calibri"/>
    </font>
    <font>
      <b/>
      <sz val="10"/>
      <color theme="1"/>
      <name val="Calibri"/>
    </font>
    <font>
      <b/>
      <sz val="11"/>
      <color rgb="FF000000"/>
      <name val="Calibri"/>
    </font>
    <font>
      <sz val="11"/>
      <color rgb="FF000000"/>
      <name val="Calibri"/>
    </font>
    <font>
      <sz val="11"/>
      <color rgb="FFFF0000"/>
      <name val="Calibri"/>
    </font>
    <font>
      <b/>
      <sz val="11"/>
      <color rgb="FFFF0000"/>
      <name val="Calibri"/>
    </font>
    <font>
      <sz val="11"/>
      <color theme="1"/>
      <name val="Arial"/>
    </font>
  </fonts>
  <fills count="2">
    <fill>
      <patternFill patternType="none"/>
    </fill>
    <fill>
      <patternFill patternType="gray125"/>
    </fill>
  </fills>
  <borders count="21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/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93">
    <xf numFmtId="0" fontId="0" fillId="0" borderId="0" xfId="0" applyFont="1" applyAlignment="1"/>
    <xf numFmtId="0" fontId="1" fillId="0" borderId="0" xfId="0" applyFont="1"/>
    <xf numFmtId="0" fontId="2" fillId="0" borderId="0" xfId="0" applyFont="1" applyAlignment="1">
      <alignment horizontal="center"/>
    </xf>
    <xf numFmtId="0" fontId="4" fillId="0" borderId="3" xfId="0" applyFont="1" applyBorder="1" applyAlignment="1">
      <alignment horizontal="left" vertical="center" wrapText="1"/>
    </xf>
    <xf numFmtId="4" fontId="1" fillId="0" borderId="3" xfId="0" applyNumberFormat="1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/>
    </xf>
    <xf numFmtId="2" fontId="1" fillId="0" borderId="3" xfId="0" applyNumberFormat="1" applyFont="1" applyBorder="1" applyAlignment="1">
      <alignment horizontal="center" vertical="center"/>
    </xf>
    <xf numFmtId="2" fontId="1" fillId="0" borderId="3" xfId="0" applyNumberFormat="1" applyFont="1" applyBorder="1" applyAlignment="1">
      <alignment horizontal="center" vertical="center"/>
    </xf>
    <xf numFmtId="2" fontId="1" fillId="0" borderId="3" xfId="0" applyNumberFormat="1" applyFont="1" applyBorder="1"/>
    <xf numFmtId="0" fontId="1" fillId="0" borderId="3" xfId="0" applyFont="1" applyBorder="1"/>
    <xf numFmtId="0" fontId="6" fillId="0" borderId="3" xfId="0" applyFont="1" applyBorder="1"/>
    <xf numFmtId="164" fontId="1" fillId="0" borderId="3" xfId="0" applyNumberFormat="1" applyFont="1" applyBorder="1"/>
    <xf numFmtId="165" fontId="6" fillId="0" borderId="3" xfId="0" applyNumberFormat="1" applyFont="1" applyBorder="1"/>
    <xf numFmtId="165" fontId="1" fillId="0" borderId="3" xfId="0" applyNumberFormat="1" applyFont="1" applyBorder="1"/>
    <xf numFmtId="165" fontId="1" fillId="0" borderId="0" xfId="0" applyNumberFormat="1" applyFont="1"/>
    <xf numFmtId="0" fontId="4" fillId="0" borderId="0" xfId="0" applyFont="1"/>
    <xf numFmtId="0" fontId="8" fillId="0" borderId="7" xfId="0" applyFont="1" applyBorder="1" applyAlignment="1">
      <alignment horizontal="center"/>
    </xf>
    <xf numFmtId="0" fontId="5" fillId="0" borderId="0" xfId="0" applyFont="1" applyAlignment="1">
      <alignment horizontal="left"/>
    </xf>
    <xf numFmtId="0" fontId="4" fillId="0" borderId="5" xfId="0" applyFont="1" applyBorder="1" applyAlignment="1">
      <alignment horizontal="left"/>
    </xf>
    <xf numFmtId="0" fontId="4" fillId="0" borderId="6" xfId="0" applyFont="1" applyBorder="1" applyAlignment="1">
      <alignment horizontal="left"/>
    </xf>
    <xf numFmtId="0" fontId="7" fillId="0" borderId="3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2" fontId="4" fillId="0" borderId="3" xfId="0" applyNumberFormat="1" applyFont="1" applyBorder="1" applyAlignment="1">
      <alignment horizontal="center"/>
    </xf>
    <xf numFmtId="10" fontId="4" fillId="0" borderId="3" xfId="0" applyNumberFormat="1" applyFont="1" applyBorder="1" applyAlignment="1">
      <alignment horizontal="center"/>
    </xf>
    <xf numFmtId="9" fontId="4" fillId="0" borderId="3" xfId="0" applyNumberFormat="1" applyFont="1" applyBorder="1" applyAlignment="1">
      <alignment horizontal="center"/>
    </xf>
    <xf numFmtId="0" fontId="7" fillId="0" borderId="7" xfId="0" applyFont="1" applyBorder="1" applyAlignment="1">
      <alignment horizontal="left" vertical="top" wrapText="1"/>
    </xf>
    <xf numFmtId="0" fontId="4" fillId="0" borderId="3" xfId="0" applyFont="1" applyBorder="1"/>
    <xf numFmtId="0" fontId="5" fillId="0" borderId="3" xfId="0" applyFont="1" applyBorder="1" applyAlignment="1">
      <alignment horizontal="center"/>
    </xf>
    <xf numFmtId="0" fontId="5" fillId="0" borderId="6" xfId="0" applyFont="1" applyBorder="1"/>
    <xf numFmtId="0" fontId="5" fillId="0" borderId="3" xfId="0" applyFont="1" applyBorder="1"/>
    <xf numFmtId="10" fontId="5" fillId="0" borderId="3" xfId="0" applyNumberFormat="1" applyFont="1" applyBorder="1"/>
    <xf numFmtId="0" fontId="5" fillId="0" borderId="8" xfId="0" applyFont="1" applyBorder="1"/>
    <xf numFmtId="0" fontId="5" fillId="0" borderId="10" xfId="0" applyFont="1" applyBorder="1"/>
    <xf numFmtId="10" fontId="5" fillId="0" borderId="10" xfId="0" applyNumberFormat="1" applyFont="1" applyBorder="1"/>
    <xf numFmtId="0" fontId="7" fillId="0" borderId="17" xfId="0" applyFont="1" applyBorder="1" applyAlignment="1">
      <alignment horizontal="center" wrapText="1"/>
    </xf>
    <xf numFmtId="0" fontId="4" fillId="0" borderId="16" xfId="0" applyFont="1" applyBorder="1" applyAlignment="1">
      <alignment horizontal="left" wrapText="1"/>
    </xf>
    <xf numFmtId="0" fontId="4" fillId="0" borderId="17" xfId="0" applyFont="1" applyBorder="1" applyAlignment="1">
      <alignment horizontal="center" wrapText="1"/>
    </xf>
    <xf numFmtId="10" fontId="4" fillId="0" borderId="17" xfId="0" applyNumberFormat="1" applyFont="1" applyBorder="1" applyAlignment="1">
      <alignment horizontal="center" wrapText="1"/>
    </xf>
    <xf numFmtId="0" fontId="4" fillId="0" borderId="17" xfId="0" applyFont="1" applyBorder="1" applyAlignment="1">
      <alignment wrapText="1"/>
    </xf>
    <xf numFmtId="0" fontId="4" fillId="0" borderId="16" xfId="0" applyFont="1" applyBorder="1" applyAlignment="1">
      <alignment wrapText="1"/>
    </xf>
    <xf numFmtId="166" fontId="4" fillId="0" borderId="17" xfId="0" applyNumberFormat="1" applyFont="1" applyBorder="1" applyAlignment="1">
      <alignment wrapText="1"/>
    </xf>
    <xf numFmtId="0" fontId="4" fillId="0" borderId="18" xfId="0" applyFont="1" applyBorder="1" applyAlignment="1">
      <alignment wrapText="1"/>
    </xf>
    <xf numFmtId="0" fontId="4" fillId="0" borderId="19" xfId="0" applyFont="1" applyBorder="1" applyAlignment="1">
      <alignment horizontal="center" wrapText="1"/>
    </xf>
    <xf numFmtId="10" fontId="4" fillId="0" borderId="19" xfId="0" applyNumberFormat="1" applyFont="1" applyBorder="1" applyAlignment="1">
      <alignment horizontal="center" wrapText="1"/>
    </xf>
    <xf numFmtId="166" fontId="4" fillId="0" borderId="19" xfId="0" applyNumberFormat="1" applyFont="1" applyBorder="1" applyAlignment="1">
      <alignment wrapText="1"/>
    </xf>
    <xf numFmtId="0" fontId="4" fillId="0" borderId="3" xfId="0" applyFont="1" applyBorder="1" applyAlignment="1">
      <alignment wrapText="1"/>
    </xf>
    <xf numFmtId="0" fontId="4" fillId="0" borderId="3" xfId="0" applyFont="1" applyBorder="1" applyAlignment="1">
      <alignment horizontal="center" wrapText="1"/>
    </xf>
    <xf numFmtId="10" fontId="4" fillId="0" borderId="3" xfId="0" applyNumberFormat="1" applyFont="1" applyBorder="1" applyAlignment="1">
      <alignment horizontal="center" wrapText="1"/>
    </xf>
    <xf numFmtId="166" fontId="4" fillId="0" borderId="3" xfId="0" applyNumberFormat="1" applyFont="1" applyBorder="1" applyAlignment="1">
      <alignment wrapText="1"/>
    </xf>
    <xf numFmtId="0" fontId="4" fillId="0" borderId="19" xfId="0" applyFont="1" applyBorder="1" applyAlignment="1">
      <alignment wrapText="1"/>
    </xf>
    <xf numFmtId="0" fontId="7" fillId="0" borderId="3" xfId="0" applyFont="1" applyBorder="1"/>
    <xf numFmtId="0" fontId="5" fillId="0" borderId="3" xfId="0" applyFont="1" applyBorder="1" applyAlignment="1">
      <alignment horizontal="left"/>
    </xf>
    <xf numFmtId="14" fontId="5" fillId="0" borderId="3" xfId="0" applyNumberFormat="1" applyFont="1" applyBorder="1" applyAlignment="1">
      <alignment horizontal="center"/>
    </xf>
    <xf numFmtId="1" fontId="7" fillId="0" borderId="3" xfId="0" applyNumberFormat="1" applyFont="1" applyBorder="1" applyAlignment="1">
      <alignment horizontal="right"/>
    </xf>
    <xf numFmtId="0" fontId="9" fillId="0" borderId="3" xfId="0" applyFont="1" applyBorder="1" applyAlignment="1">
      <alignment horizontal="left"/>
    </xf>
    <xf numFmtId="0" fontId="9" fillId="0" borderId="3" xfId="0" applyFont="1" applyBorder="1" applyAlignment="1">
      <alignment horizontal="center"/>
    </xf>
    <xf numFmtId="1" fontId="7" fillId="0" borderId="3" xfId="0" applyNumberFormat="1" applyFont="1" applyBorder="1" applyAlignment="1">
      <alignment horizontal="center"/>
    </xf>
    <xf numFmtId="0" fontId="9" fillId="0" borderId="0" xfId="0" applyFont="1" applyAlignment="1">
      <alignment horizontal="center"/>
    </xf>
    <xf numFmtId="0" fontId="4" fillId="0" borderId="0" xfId="0" applyFont="1" applyAlignment="1">
      <alignment horizontal="left"/>
    </xf>
    <xf numFmtId="1" fontId="7" fillId="0" borderId="0" xfId="0" applyNumberFormat="1" applyFont="1" applyAlignment="1">
      <alignment horizontal="right"/>
    </xf>
    <xf numFmtId="0" fontId="10" fillId="0" borderId="4" xfId="0" applyFont="1" applyBorder="1" applyAlignment="1">
      <alignment horizontal="center"/>
    </xf>
    <xf numFmtId="0" fontId="10" fillId="0" borderId="5" xfId="0" applyFont="1" applyBorder="1" applyAlignment="1">
      <alignment horizontal="center"/>
    </xf>
    <xf numFmtId="0" fontId="10" fillId="0" borderId="3" xfId="0" applyFont="1" applyBorder="1" applyAlignment="1">
      <alignment horizontal="right"/>
    </xf>
    <xf numFmtId="0" fontId="10" fillId="0" borderId="3" xfId="0" applyFont="1" applyBorder="1" applyAlignment="1">
      <alignment horizontal="center"/>
    </xf>
    <xf numFmtId="0" fontId="1" fillId="0" borderId="20" xfId="0" applyFont="1" applyBorder="1"/>
    <xf numFmtId="0" fontId="1" fillId="0" borderId="5" xfId="0" applyFont="1" applyBorder="1"/>
    <xf numFmtId="1" fontId="1" fillId="0" borderId="3" xfId="0" applyNumberFormat="1" applyFont="1" applyBorder="1"/>
    <xf numFmtId="0" fontId="11" fillId="0" borderId="3" xfId="0" applyFont="1" applyBorder="1"/>
    <xf numFmtId="167" fontId="11" fillId="0" borderId="3" xfId="0" applyNumberFormat="1" applyFont="1" applyBorder="1"/>
    <xf numFmtId="9" fontId="11" fillId="0" borderId="3" xfId="0" applyNumberFormat="1" applyFont="1" applyBorder="1"/>
    <xf numFmtId="0" fontId="10" fillId="0" borderId="4" xfId="0" applyFont="1" applyBorder="1" applyAlignment="1">
      <alignment horizontal="right"/>
    </xf>
    <xf numFmtId="167" fontId="10" fillId="0" borderId="3" xfId="0" applyNumberFormat="1" applyFont="1" applyBorder="1"/>
    <xf numFmtId="1" fontId="1" fillId="0" borderId="0" xfId="0" applyNumberFormat="1" applyFont="1"/>
    <xf numFmtId="10" fontId="1" fillId="0" borderId="0" xfId="0" applyNumberFormat="1" applyFont="1"/>
    <xf numFmtId="166" fontId="1" fillId="0" borderId="0" xfId="0" applyNumberFormat="1" applyFont="1"/>
    <xf numFmtId="10" fontId="11" fillId="0" borderId="3" xfId="0" applyNumberFormat="1" applyFont="1" applyBorder="1"/>
    <xf numFmtId="0" fontId="11" fillId="0" borderId="0" xfId="0" applyFont="1"/>
    <xf numFmtId="168" fontId="11" fillId="0" borderId="3" xfId="0" applyNumberFormat="1" applyFont="1" applyBorder="1"/>
    <xf numFmtId="10" fontId="1" fillId="0" borderId="3" xfId="0" applyNumberFormat="1" applyFont="1" applyBorder="1"/>
    <xf numFmtId="10" fontId="10" fillId="0" borderId="3" xfId="0" applyNumberFormat="1" applyFont="1" applyBorder="1"/>
    <xf numFmtId="168" fontId="10" fillId="0" borderId="3" xfId="0" applyNumberFormat="1" applyFont="1" applyBorder="1"/>
    <xf numFmtId="168" fontId="11" fillId="0" borderId="3" xfId="0" applyNumberFormat="1" applyFont="1" applyBorder="1" applyAlignment="1">
      <alignment horizontal="right"/>
    </xf>
    <xf numFmtId="168" fontId="10" fillId="0" borderId="3" xfId="0" applyNumberFormat="1" applyFont="1" applyBorder="1" applyAlignment="1">
      <alignment horizontal="right"/>
    </xf>
    <xf numFmtId="0" fontId="10" fillId="0" borderId="0" xfId="0" applyFont="1" applyAlignment="1">
      <alignment horizontal="right"/>
    </xf>
    <xf numFmtId="168" fontId="10" fillId="0" borderId="0" xfId="0" applyNumberFormat="1" applyFont="1" applyAlignment="1">
      <alignment horizontal="right"/>
    </xf>
    <xf numFmtId="4" fontId="1" fillId="0" borderId="3" xfId="0" applyNumberFormat="1" applyFont="1" applyBorder="1"/>
    <xf numFmtId="4" fontId="10" fillId="0" borderId="3" xfId="0" applyNumberFormat="1" applyFont="1" applyBorder="1"/>
    <xf numFmtId="0" fontId="10" fillId="0" borderId="6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167" fontId="1" fillId="0" borderId="3" xfId="0" applyNumberFormat="1" applyFont="1" applyBorder="1"/>
    <xf numFmtId="9" fontId="1" fillId="0" borderId="3" xfId="0" applyNumberFormat="1" applyFont="1" applyBorder="1" applyAlignment="1">
      <alignment horizontal="center"/>
    </xf>
    <xf numFmtId="2" fontId="2" fillId="0" borderId="3" xfId="0" applyNumberFormat="1" applyFont="1" applyBorder="1"/>
    <xf numFmtId="0" fontId="10" fillId="0" borderId="0" xfId="0" applyFont="1" applyAlignment="1">
      <alignment horizontal="right" wrapText="1"/>
    </xf>
    <xf numFmtId="9" fontId="11" fillId="0" borderId="0" xfId="0" applyNumberFormat="1" applyFont="1" applyAlignment="1">
      <alignment horizontal="center"/>
    </xf>
    <xf numFmtId="2" fontId="10" fillId="0" borderId="0" xfId="0" applyNumberFormat="1" applyFont="1"/>
    <xf numFmtId="2" fontId="12" fillId="0" borderId="3" xfId="0" applyNumberFormat="1" applyFont="1" applyBorder="1"/>
    <xf numFmtId="0" fontId="10" fillId="0" borderId="4" xfId="0" applyFont="1" applyBorder="1" applyAlignment="1">
      <alignment horizontal="right" wrapText="1"/>
    </xf>
    <xf numFmtId="0" fontId="10" fillId="0" borderId="3" xfId="0" applyFont="1" applyBorder="1"/>
    <xf numFmtId="2" fontId="13" fillId="0" borderId="3" xfId="0" applyNumberFormat="1" applyFont="1" applyBorder="1"/>
    <xf numFmtId="0" fontId="10" fillId="0" borderId="5" xfId="0" applyFont="1" applyBorder="1" applyAlignment="1">
      <alignment horizontal="right" wrapText="1"/>
    </xf>
    <xf numFmtId="0" fontId="10" fillId="0" borderId="6" xfId="0" applyFont="1" applyBorder="1" applyAlignment="1">
      <alignment horizontal="right" wrapText="1"/>
    </xf>
    <xf numFmtId="2" fontId="10" fillId="0" borderId="3" xfId="0" applyNumberFormat="1" applyFont="1" applyBorder="1"/>
    <xf numFmtId="0" fontId="10" fillId="0" borderId="3" xfId="0" applyFont="1" applyBorder="1" applyAlignment="1">
      <alignment horizontal="center" wrapText="1"/>
    </xf>
    <xf numFmtId="169" fontId="1" fillId="0" borderId="3" xfId="0" applyNumberFormat="1" applyFont="1" applyBorder="1"/>
    <xf numFmtId="4" fontId="11" fillId="0" borderId="3" xfId="0" applyNumberFormat="1" applyFont="1" applyBorder="1"/>
    <xf numFmtId="169" fontId="10" fillId="0" borderId="3" xfId="0" applyNumberFormat="1" applyFont="1" applyBorder="1"/>
    <xf numFmtId="0" fontId="10" fillId="0" borderId="5" xfId="0" applyFont="1" applyBorder="1" applyAlignment="1">
      <alignment horizontal="right"/>
    </xf>
    <xf numFmtId="169" fontId="10" fillId="0" borderId="5" xfId="0" applyNumberFormat="1" applyFont="1" applyBorder="1"/>
    <xf numFmtId="4" fontId="10" fillId="0" borderId="6" xfId="0" applyNumberFormat="1" applyFont="1" applyBorder="1"/>
    <xf numFmtId="4" fontId="10" fillId="0" borderId="0" xfId="0" applyNumberFormat="1" applyFont="1"/>
    <xf numFmtId="167" fontId="1" fillId="0" borderId="0" xfId="0" applyNumberFormat="1" applyFont="1"/>
    <xf numFmtId="2" fontId="11" fillId="0" borderId="3" xfId="0" applyNumberFormat="1" applyFont="1" applyBorder="1"/>
    <xf numFmtId="10" fontId="10" fillId="0" borderId="6" xfId="0" applyNumberFormat="1" applyFont="1" applyBorder="1"/>
    <xf numFmtId="168" fontId="1" fillId="0" borderId="1" xfId="0" applyNumberFormat="1" applyFont="1" applyBorder="1"/>
    <xf numFmtId="0" fontId="10" fillId="0" borderId="3" xfId="0" applyFont="1" applyBorder="1" applyAlignment="1">
      <alignment horizontal="center" vertical="center"/>
    </xf>
    <xf numFmtId="170" fontId="1" fillId="0" borderId="0" xfId="0" applyNumberFormat="1" applyFont="1"/>
    <xf numFmtId="170" fontId="14" fillId="0" borderId="3" xfId="0" applyNumberFormat="1" applyFont="1" applyBorder="1"/>
    <xf numFmtId="0" fontId="10" fillId="0" borderId="0" xfId="0" applyFont="1"/>
    <xf numFmtId="0" fontId="10" fillId="0" borderId="0" xfId="0" applyFont="1" applyAlignment="1">
      <alignment horizontal="left"/>
    </xf>
    <xf numFmtId="0" fontId="10" fillId="0" borderId="0" xfId="0" applyFont="1" applyAlignment="1">
      <alignment horizontal="center"/>
    </xf>
    <xf numFmtId="4" fontId="10" fillId="0" borderId="0" xfId="0" applyNumberFormat="1" applyFont="1" applyAlignment="1">
      <alignment horizontal="center"/>
    </xf>
    <xf numFmtId="2" fontId="1" fillId="0" borderId="0" xfId="0" applyNumberFormat="1" applyFont="1" applyAlignment="1">
      <alignment horizontal="center"/>
    </xf>
    <xf numFmtId="0" fontId="10" fillId="0" borderId="0" xfId="0" applyFont="1" applyAlignment="1">
      <alignment horizontal="center" wrapTex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right"/>
    </xf>
    <xf numFmtId="0" fontId="11" fillId="0" borderId="0" xfId="0" applyFont="1" applyAlignment="1">
      <alignment horizontal="right"/>
    </xf>
    <xf numFmtId="171" fontId="11" fillId="0" borderId="0" xfId="0" applyNumberFormat="1" applyFont="1" applyAlignment="1">
      <alignment horizontal="center"/>
    </xf>
    <xf numFmtId="4" fontId="11" fillId="0" borderId="0" xfId="0" applyNumberFormat="1" applyFont="1" applyAlignment="1">
      <alignment horizontal="right"/>
    </xf>
    <xf numFmtId="4" fontId="11" fillId="0" borderId="0" xfId="0" applyNumberFormat="1" applyFont="1"/>
    <xf numFmtId="2" fontId="11" fillId="0" borderId="0" xfId="0" applyNumberFormat="1" applyFont="1" applyAlignment="1">
      <alignment horizontal="right"/>
    </xf>
    <xf numFmtId="4" fontId="10" fillId="0" borderId="0" xfId="0" applyNumberFormat="1" applyFont="1" applyAlignment="1">
      <alignment horizontal="right"/>
    </xf>
    <xf numFmtId="4" fontId="2" fillId="0" borderId="0" xfId="0" applyNumberFormat="1" applyFont="1" applyAlignment="1">
      <alignment horizontal="center"/>
    </xf>
    <xf numFmtId="4" fontId="2" fillId="0" borderId="0" xfId="0" applyNumberFormat="1" applyFont="1"/>
    <xf numFmtId="4" fontId="11" fillId="0" borderId="0" xfId="0" applyNumberFormat="1" applyFont="1" applyAlignment="1">
      <alignment horizontal="center"/>
    </xf>
    <xf numFmtId="0" fontId="13" fillId="0" borderId="0" xfId="0" applyFont="1" applyAlignment="1">
      <alignment horizontal="right"/>
    </xf>
    <xf numFmtId="0" fontId="12" fillId="0" borderId="0" xfId="0" applyFont="1" applyAlignment="1">
      <alignment horizontal="right"/>
    </xf>
    <xf numFmtId="171" fontId="12" fillId="0" borderId="0" xfId="0" applyNumberFormat="1" applyFont="1" applyAlignment="1">
      <alignment horizontal="center"/>
    </xf>
    <xf numFmtId="4" fontId="12" fillId="0" borderId="0" xfId="0" applyNumberFormat="1" applyFont="1"/>
    <xf numFmtId="2" fontId="12" fillId="0" borderId="0" xfId="0" applyNumberFormat="1" applyFont="1" applyAlignment="1">
      <alignment horizontal="right"/>
    </xf>
    <xf numFmtId="4" fontId="1" fillId="0" borderId="0" xfId="0" applyNumberFormat="1" applyFont="1"/>
    <xf numFmtId="0" fontId="2" fillId="0" borderId="4" xfId="0" applyFont="1" applyBorder="1" applyAlignment="1">
      <alignment horizontal="right"/>
    </xf>
    <xf numFmtId="0" fontId="3" fillId="0" borderId="5" xfId="0" applyFont="1" applyBorder="1"/>
    <xf numFmtId="0" fontId="3" fillId="0" borderId="6" xfId="0" applyFont="1" applyBorder="1"/>
    <xf numFmtId="0" fontId="1" fillId="0" borderId="4" xfId="0" applyFont="1" applyBorder="1"/>
    <xf numFmtId="0" fontId="2" fillId="0" borderId="0" xfId="0" applyFont="1" applyAlignment="1">
      <alignment horizontal="center"/>
    </xf>
    <xf numFmtId="0" fontId="0" fillId="0" borderId="0" xfId="0" applyFont="1" applyAlignment="1"/>
    <xf numFmtId="0" fontId="2" fillId="0" borderId="1" xfId="0" applyFont="1" applyBorder="1" applyAlignment="1">
      <alignment horizontal="center" vertical="center"/>
    </xf>
    <xf numFmtId="0" fontId="3" fillId="0" borderId="2" xfId="0" applyFont="1" applyBorder="1"/>
    <xf numFmtId="0" fontId="2" fillId="0" borderId="1" xfId="0" applyFont="1" applyBorder="1" applyAlignment="1">
      <alignment horizontal="center" vertical="center" wrapText="1"/>
    </xf>
    <xf numFmtId="0" fontId="10" fillId="0" borderId="4" xfId="0" applyFont="1" applyBorder="1" applyAlignment="1">
      <alignment horizontal="right"/>
    </xf>
    <xf numFmtId="0" fontId="10" fillId="0" borderId="4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4" fillId="0" borderId="4" xfId="0" applyFont="1" applyBorder="1" applyAlignment="1">
      <alignment horizontal="left" wrapText="1"/>
    </xf>
    <xf numFmtId="0" fontId="1" fillId="0" borderId="4" xfId="0" applyFont="1" applyBorder="1" applyAlignment="1">
      <alignment horizontal="left"/>
    </xf>
    <xf numFmtId="0" fontId="1" fillId="0" borderId="4" xfId="0" applyFont="1" applyBorder="1" applyAlignment="1">
      <alignment horizontal="center" wrapText="1"/>
    </xf>
    <xf numFmtId="0" fontId="1" fillId="0" borderId="4" xfId="0" applyFont="1" applyBorder="1" applyAlignment="1">
      <alignment horizontal="left" wrapText="1"/>
    </xf>
    <xf numFmtId="0" fontId="10" fillId="0" borderId="4" xfId="0" applyFont="1" applyBorder="1" applyAlignment="1">
      <alignment horizontal="left"/>
    </xf>
    <xf numFmtId="0" fontId="10" fillId="0" borderId="0" xfId="0" applyFont="1" applyAlignment="1">
      <alignment horizontal="center"/>
    </xf>
    <xf numFmtId="2" fontId="10" fillId="0" borderId="0" xfId="0" applyNumberFormat="1" applyFont="1" applyAlignment="1">
      <alignment horizontal="center"/>
    </xf>
    <xf numFmtId="4" fontId="2" fillId="0" borderId="0" xfId="0" applyNumberFormat="1" applyFont="1" applyAlignment="1">
      <alignment horizontal="center"/>
    </xf>
    <xf numFmtId="0" fontId="11" fillId="0" borderId="4" xfId="0" applyFont="1" applyBorder="1" applyAlignment="1">
      <alignment horizontal="left"/>
    </xf>
    <xf numFmtId="0" fontId="10" fillId="0" borderId="4" xfId="0" applyFont="1" applyBorder="1"/>
    <xf numFmtId="0" fontId="2" fillId="0" borderId="0" xfId="0" applyFont="1" applyAlignment="1">
      <alignment horizontal="left"/>
    </xf>
    <xf numFmtId="0" fontId="1" fillId="0" borderId="8" xfId="0" applyFont="1" applyBorder="1" applyAlignment="1">
      <alignment horizontal="left"/>
    </xf>
    <xf numFmtId="0" fontId="3" fillId="0" borderId="10" xfId="0" applyFont="1" applyBorder="1"/>
    <xf numFmtId="0" fontId="3" fillId="0" borderId="9" xfId="0" applyFont="1" applyBorder="1"/>
    <xf numFmtId="0" fontId="2" fillId="0" borderId="4" xfId="0" applyFont="1" applyBorder="1" applyAlignment="1">
      <alignment horizontal="left"/>
    </xf>
    <xf numFmtId="0" fontId="2" fillId="0" borderId="4" xfId="0" applyFont="1" applyBorder="1" applyAlignment="1">
      <alignment horizontal="right" wrapText="1"/>
    </xf>
    <xf numFmtId="0" fontId="10" fillId="0" borderId="4" xfId="0" applyFont="1" applyBorder="1" applyAlignment="1">
      <alignment horizontal="left" wrapText="1"/>
    </xf>
    <xf numFmtId="0" fontId="10" fillId="0" borderId="4" xfId="0" applyFont="1" applyBorder="1" applyAlignment="1">
      <alignment horizontal="right" wrapText="1"/>
    </xf>
    <xf numFmtId="0" fontId="10" fillId="0" borderId="4" xfId="0" applyFont="1" applyBorder="1" applyAlignment="1">
      <alignment horizontal="center" wrapText="1"/>
    </xf>
    <xf numFmtId="0" fontId="5" fillId="0" borderId="4" xfId="0" applyFont="1" applyBorder="1" applyAlignment="1">
      <alignment horizontal="left"/>
    </xf>
    <xf numFmtId="0" fontId="4" fillId="0" borderId="4" xfId="0" applyFont="1" applyBorder="1" applyAlignment="1">
      <alignment horizontal="left"/>
    </xf>
    <xf numFmtId="0" fontId="10" fillId="0" borderId="7" xfId="0" applyFont="1" applyBorder="1" applyAlignment="1">
      <alignment horizontal="center"/>
    </xf>
    <xf numFmtId="0" fontId="3" fillId="0" borderId="7" xfId="0" applyFont="1" applyBorder="1"/>
    <xf numFmtId="0" fontId="10" fillId="0" borderId="20" xfId="0" applyFont="1" applyBorder="1" applyAlignment="1">
      <alignment horizontal="center"/>
    </xf>
    <xf numFmtId="0" fontId="1" fillId="0" borderId="20" xfId="0" applyFont="1" applyBorder="1"/>
    <xf numFmtId="0" fontId="7" fillId="0" borderId="11" xfId="0" applyFont="1" applyBorder="1" applyAlignment="1">
      <alignment horizontal="left" wrapText="1"/>
    </xf>
    <xf numFmtId="0" fontId="3" fillId="0" borderId="12" xfId="0" applyFont="1" applyBorder="1"/>
    <xf numFmtId="0" fontId="7" fillId="0" borderId="13" xfId="0" applyFont="1" applyBorder="1" applyAlignment="1">
      <alignment horizontal="center" wrapText="1"/>
    </xf>
    <xf numFmtId="0" fontId="3" fillId="0" borderId="16" xfId="0" applyFont="1" applyBorder="1"/>
    <xf numFmtId="0" fontId="7" fillId="0" borderId="14" xfId="0" applyFont="1" applyBorder="1" applyAlignment="1">
      <alignment horizontal="center" wrapText="1"/>
    </xf>
    <xf numFmtId="0" fontId="3" fillId="0" borderId="15" xfId="0" applyFont="1" applyBorder="1"/>
    <xf numFmtId="0" fontId="7" fillId="0" borderId="4" xfId="0" applyFont="1" applyBorder="1" applyAlignment="1">
      <alignment horizontal="right"/>
    </xf>
    <xf numFmtId="0" fontId="7" fillId="0" borderId="4" xfId="0" applyFont="1" applyBorder="1" applyAlignment="1">
      <alignment horizontal="center"/>
    </xf>
    <xf numFmtId="4" fontId="4" fillId="0" borderId="4" xfId="0" applyNumberFormat="1" applyFont="1" applyBorder="1" applyAlignment="1">
      <alignment horizontal="left"/>
    </xf>
    <xf numFmtId="0" fontId="7" fillId="0" borderId="0" xfId="0" applyFont="1" applyAlignment="1">
      <alignment horizontal="center"/>
    </xf>
    <xf numFmtId="0" fontId="7" fillId="0" borderId="4" xfId="0" applyFont="1" applyBorder="1" applyAlignment="1">
      <alignment horizontal="left"/>
    </xf>
    <xf numFmtId="0" fontId="4" fillId="0" borderId="8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11" fillId="0" borderId="4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customschemas.google.com/relationships/workbookmetadata" Target="metadata"/><Relationship Id="rId3" Type="http://schemas.openxmlformats.org/officeDocument/2006/relationships/worksheet" Target="worksheets/sheet3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11" Type="http://schemas.openxmlformats.org/officeDocument/2006/relationships/sharedStrings" Target="sharedStrings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1001"/>
  <sheetViews>
    <sheetView workbookViewId="0"/>
  </sheetViews>
  <sheetFormatPr defaultColWidth="12.625" defaultRowHeight="15" customHeight="1" x14ac:dyDescent="0.2"/>
  <cols>
    <col min="1" max="1" width="40.75" customWidth="1"/>
    <col min="2" max="2" width="12.125" customWidth="1"/>
    <col min="3" max="3" width="11.75" customWidth="1"/>
    <col min="4" max="4" width="10" customWidth="1"/>
    <col min="5" max="5" width="11.375" customWidth="1"/>
    <col min="6" max="20" width="7.625" customWidth="1"/>
  </cols>
  <sheetData>
    <row r="1" spans="1:20" x14ac:dyDescent="0.2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</row>
    <row r="2" spans="1:20" x14ac:dyDescent="0.25">
      <c r="A2" s="146" t="s">
        <v>0</v>
      </c>
      <c r="B2" s="147"/>
      <c r="C2" s="147"/>
      <c r="D2" s="147"/>
      <c r="E2" s="147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</row>
    <row r="3" spans="1:20" x14ac:dyDescent="0.25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</row>
    <row r="4" spans="1:20" ht="24" customHeight="1" x14ac:dyDescent="0.25">
      <c r="A4" s="148" t="s">
        <v>1</v>
      </c>
      <c r="B4" s="150" t="s">
        <v>2</v>
      </c>
      <c r="C4" s="150" t="s">
        <v>3</v>
      </c>
      <c r="D4" s="150" t="s">
        <v>4</v>
      </c>
      <c r="E4" s="150" t="s">
        <v>5</v>
      </c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</row>
    <row r="5" spans="1:20" ht="40.5" customHeight="1" x14ac:dyDescent="0.25">
      <c r="A5" s="149"/>
      <c r="B5" s="149"/>
      <c r="C5" s="149"/>
      <c r="D5" s="149"/>
      <c r="E5" s="149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</row>
    <row r="6" spans="1:20" ht="72.75" customHeight="1" x14ac:dyDescent="0.25">
      <c r="A6" s="3" t="s">
        <v>6</v>
      </c>
      <c r="B6" s="4">
        <v>236.33</v>
      </c>
      <c r="C6" s="5">
        <v>1</v>
      </c>
      <c r="D6" s="6">
        <f t="shared" ref="D6:D15" si="0">B6*C6</f>
        <v>236.33</v>
      </c>
      <c r="E6" s="7">
        <f t="shared" ref="E6:E15" si="1">D6/12</f>
        <v>19.694166666666668</v>
      </c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</row>
    <row r="7" spans="1:20" ht="64.5" customHeight="1" x14ac:dyDescent="0.25">
      <c r="A7" s="3" t="s">
        <v>7</v>
      </c>
      <c r="B7" s="8">
        <v>1478.32</v>
      </c>
      <c r="C7" s="5">
        <v>1</v>
      </c>
      <c r="D7" s="6">
        <f t="shared" si="0"/>
        <v>1478.32</v>
      </c>
      <c r="E7" s="7">
        <f t="shared" si="1"/>
        <v>123.19333333333333</v>
      </c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</row>
    <row r="8" spans="1:20" ht="52.5" customHeight="1" x14ac:dyDescent="0.25">
      <c r="A8" s="3" t="s">
        <v>8</v>
      </c>
      <c r="B8" s="8">
        <v>43.22</v>
      </c>
      <c r="C8" s="5">
        <v>2</v>
      </c>
      <c r="D8" s="6">
        <f t="shared" si="0"/>
        <v>86.44</v>
      </c>
      <c r="E8" s="7">
        <f t="shared" si="1"/>
        <v>7.2033333333333331</v>
      </c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</row>
    <row r="9" spans="1:20" ht="52.5" customHeight="1" x14ac:dyDescent="0.25">
      <c r="A9" s="3" t="s">
        <v>9</v>
      </c>
      <c r="B9" s="8">
        <v>31.97</v>
      </c>
      <c r="C9" s="5">
        <v>2</v>
      </c>
      <c r="D9" s="6">
        <f t="shared" si="0"/>
        <v>63.94</v>
      </c>
      <c r="E9" s="7">
        <f t="shared" si="1"/>
        <v>5.3283333333333331</v>
      </c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</row>
    <row r="10" spans="1:20" ht="52.5" customHeight="1" x14ac:dyDescent="0.25">
      <c r="A10" s="3" t="s">
        <v>10</v>
      </c>
      <c r="B10" s="8">
        <v>52.19</v>
      </c>
      <c r="C10" s="5">
        <v>2</v>
      </c>
      <c r="D10" s="6">
        <f t="shared" si="0"/>
        <v>104.38</v>
      </c>
      <c r="E10" s="7">
        <f t="shared" si="1"/>
        <v>8.6983333333333324</v>
      </c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</row>
    <row r="11" spans="1:20" ht="52.5" customHeight="1" x14ac:dyDescent="0.25">
      <c r="A11" s="3" t="s">
        <v>11</v>
      </c>
      <c r="B11" s="8">
        <v>15.62</v>
      </c>
      <c r="C11" s="5">
        <v>2</v>
      </c>
      <c r="D11" s="6">
        <f t="shared" si="0"/>
        <v>31.24</v>
      </c>
      <c r="E11" s="7">
        <f t="shared" si="1"/>
        <v>2.6033333333333331</v>
      </c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</row>
    <row r="12" spans="1:20" ht="52.5" customHeight="1" x14ac:dyDescent="0.25">
      <c r="A12" s="3" t="s">
        <v>12</v>
      </c>
      <c r="B12" s="8">
        <v>17.47</v>
      </c>
      <c r="C12" s="5">
        <v>2</v>
      </c>
      <c r="D12" s="6">
        <f t="shared" si="0"/>
        <v>34.94</v>
      </c>
      <c r="E12" s="7">
        <f t="shared" si="1"/>
        <v>2.9116666666666666</v>
      </c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</row>
    <row r="13" spans="1:20" ht="52.5" customHeight="1" x14ac:dyDescent="0.25">
      <c r="A13" s="3" t="s">
        <v>13</v>
      </c>
      <c r="B13" s="8">
        <v>127.16</v>
      </c>
      <c r="C13" s="5">
        <v>2</v>
      </c>
      <c r="D13" s="6">
        <f t="shared" si="0"/>
        <v>254.32</v>
      </c>
      <c r="E13" s="7">
        <f t="shared" si="1"/>
        <v>21.193333333333332</v>
      </c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</row>
    <row r="14" spans="1:20" ht="52.5" customHeight="1" x14ac:dyDescent="0.25">
      <c r="A14" s="3" t="s">
        <v>14</v>
      </c>
      <c r="B14" s="8">
        <v>1.23</v>
      </c>
      <c r="C14" s="5">
        <v>2</v>
      </c>
      <c r="D14" s="6">
        <f t="shared" si="0"/>
        <v>2.46</v>
      </c>
      <c r="E14" s="7">
        <f t="shared" si="1"/>
        <v>0.20499999999999999</v>
      </c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</row>
    <row r="15" spans="1:20" ht="43.5" customHeight="1" x14ac:dyDescent="0.25">
      <c r="A15" s="3" t="s">
        <v>15</v>
      </c>
      <c r="B15" s="8">
        <v>10.26</v>
      </c>
      <c r="C15" s="5">
        <v>4</v>
      </c>
      <c r="D15" s="6">
        <f t="shared" si="0"/>
        <v>41.04</v>
      </c>
      <c r="E15" s="7">
        <f t="shared" si="1"/>
        <v>3.42</v>
      </c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</row>
    <row r="16" spans="1:20" x14ac:dyDescent="0.25">
      <c r="A16" s="142" t="s">
        <v>16</v>
      </c>
      <c r="B16" s="143"/>
      <c r="C16" s="143"/>
      <c r="D16" s="144"/>
      <c r="E16" s="9">
        <f>SUM(E6:E15)</f>
        <v>194.45083333333326</v>
      </c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</row>
    <row r="17" spans="1:20" x14ac:dyDescent="0.25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</row>
    <row r="18" spans="1:20" x14ac:dyDescent="0.25">
      <c r="A18" s="10"/>
      <c r="B18" s="10" t="s">
        <v>17</v>
      </c>
      <c r="C18" s="10" t="s">
        <v>18</v>
      </c>
      <c r="D18" s="10" t="s">
        <v>19</v>
      </c>
      <c r="E18" s="10" t="s">
        <v>20</v>
      </c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</row>
    <row r="19" spans="1:20" ht="15.75" customHeight="1" x14ac:dyDescent="0.25">
      <c r="A19" s="11" t="s">
        <v>21</v>
      </c>
      <c r="B19" s="11">
        <v>261</v>
      </c>
      <c r="C19" s="12">
        <v>10</v>
      </c>
      <c r="D19" s="13">
        <f>B19*C19</f>
        <v>2610</v>
      </c>
      <c r="E19" s="14">
        <f>D19/12</f>
        <v>217.5</v>
      </c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</row>
    <row r="20" spans="1:20" ht="15.75" customHeight="1" x14ac:dyDescent="0.25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</row>
    <row r="21" spans="1:20" ht="15.75" customHeight="1" x14ac:dyDescent="0.25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</row>
    <row r="22" spans="1:20" ht="15.75" customHeight="1" x14ac:dyDescent="0.25">
      <c r="A22" s="145" t="s">
        <v>22</v>
      </c>
      <c r="B22" s="143"/>
      <c r="C22" s="144"/>
      <c r="D22" s="1"/>
      <c r="E22" s="14">
        <v>761</v>
      </c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</row>
    <row r="23" spans="1:20" ht="15.75" customHeight="1" x14ac:dyDescent="0.25">
      <c r="A23" s="1"/>
      <c r="B23" s="15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</row>
    <row r="24" spans="1:20" ht="15.75" customHeight="1" x14ac:dyDescent="0.25">
      <c r="A24" s="1"/>
      <c r="B24" s="1"/>
      <c r="C24" s="1"/>
      <c r="D24" s="10" t="s">
        <v>23</v>
      </c>
      <c r="E24" s="14">
        <f>E22+E19+E16</f>
        <v>1172.9508333333333</v>
      </c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</row>
    <row r="25" spans="1:20" ht="15.75" customHeight="1" x14ac:dyDescent="0.25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</row>
    <row r="26" spans="1:20" ht="15.75" customHeight="1" x14ac:dyDescent="0.25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</row>
    <row r="27" spans="1:20" ht="15.75" customHeight="1" x14ac:dyDescent="0.25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</row>
    <row r="28" spans="1:20" ht="15.75" customHeight="1" x14ac:dyDescent="0.25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</row>
    <row r="29" spans="1:20" ht="15.75" customHeight="1" x14ac:dyDescent="0.25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</row>
    <row r="30" spans="1:20" ht="15.75" customHeight="1" x14ac:dyDescent="0.25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</row>
    <row r="31" spans="1:20" ht="15.75" customHeight="1" x14ac:dyDescent="0.25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</row>
    <row r="32" spans="1:20" ht="15.75" customHeight="1" x14ac:dyDescent="0.25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</row>
    <row r="33" spans="1:20" ht="15.75" customHeight="1" x14ac:dyDescent="0.25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</row>
    <row r="34" spans="1:20" ht="15.75" customHeight="1" x14ac:dyDescent="0.25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</row>
    <row r="35" spans="1:20" ht="15.75" customHeight="1" x14ac:dyDescent="0.25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</row>
    <row r="36" spans="1:20" ht="15.75" customHeight="1" x14ac:dyDescent="0.25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</row>
    <row r="37" spans="1:20" ht="15.75" customHeight="1" x14ac:dyDescent="0.25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</row>
    <row r="38" spans="1:20" ht="15.75" customHeight="1" x14ac:dyDescent="0.25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</row>
    <row r="39" spans="1:20" ht="15.75" customHeight="1" x14ac:dyDescent="0.25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</row>
    <row r="40" spans="1:20" ht="15.75" customHeight="1" x14ac:dyDescent="0.25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</row>
    <row r="41" spans="1:20" ht="15.75" customHeight="1" x14ac:dyDescent="0.25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</row>
    <row r="42" spans="1:20" ht="15.75" customHeight="1" x14ac:dyDescent="0.25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</row>
    <row r="43" spans="1:20" ht="15.75" customHeight="1" x14ac:dyDescent="0.25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</row>
    <row r="44" spans="1:20" ht="15.75" customHeight="1" x14ac:dyDescent="0.25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</row>
    <row r="45" spans="1:20" ht="15.75" customHeight="1" x14ac:dyDescent="0.25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</row>
    <row r="46" spans="1:20" ht="15.75" customHeight="1" x14ac:dyDescent="0.25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</row>
    <row r="47" spans="1:20" ht="15.75" customHeight="1" x14ac:dyDescent="0.25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</row>
    <row r="48" spans="1:20" ht="15.75" customHeight="1" x14ac:dyDescent="0.25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</row>
    <row r="49" spans="1:20" ht="15.75" customHeight="1" x14ac:dyDescent="0.25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</row>
    <row r="50" spans="1:20" ht="15.75" customHeight="1" x14ac:dyDescent="0.25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</row>
    <row r="51" spans="1:20" ht="15.75" customHeight="1" x14ac:dyDescent="0.25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</row>
    <row r="52" spans="1:20" ht="15.75" customHeight="1" x14ac:dyDescent="0.25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</row>
    <row r="53" spans="1:20" ht="15.75" customHeight="1" x14ac:dyDescent="0.25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</row>
    <row r="54" spans="1:20" ht="15.75" customHeight="1" x14ac:dyDescent="0.25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</row>
    <row r="55" spans="1:20" ht="15.75" customHeight="1" x14ac:dyDescent="0.25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</row>
    <row r="56" spans="1:20" ht="15.75" customHeight="1" x14ac:dyDescent="0.25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</row>
    <row r="57" spans="1:20" ht="15.75" customHeight="1" x14ac:dyDescent="0.25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</row>
    <row r="58" spans="1:20" ht="15.75" customHeight="1" x14ac:dyDescent="0.25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</row>
    <row r="59" spans="1:20" ht="15.75" customHeight="1" x14ac:dyDescent="0.25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</row>
    <row r="60" spans="1:20" ht="15.75" customHeight="1" x14ac:dyDescent="0.25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</row>
    <row r="61" spans="1:20" ht="15.75" customHeight="1" x14ac:dyDescent="0.25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</row>
    <row r="62" spans="1:20" ht="15.75" customHeight="1" x14ac:dyDescent="0.25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</row>
    <row r="63" spans="1:20" ht="15.75" customHeight="1" x14ac:dyDescent="0.25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</row>
    <row r="64" spans="1:20" ht="15.75" customHeight="1" x14ac:dyDescent="0.25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</row>
    <row r="65" spans="1:20" ht="15.75" customHeight="1" x14ac:dyDescent="0.25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</row>
    <row r="66" spans="1:20" ht="15.75" customHeight="1" x14ac:dyDescent="0.25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</row>
    <row r="67" spans="1:20" ht="15.75" customHeight="1" x14ac:dyDescent="0.25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</row>
    <row r="68" spans="1:20" ht="15.75" customHeight="1" x14ac:dyDescent="0.25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</row>
    <row r="69" spans="1:20" ht="15.75" customHeight="1" x14ac:dyDescent="0.25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</row>
    <row r="70" spans="1:20" ht="15.75" customHeight="1" x14ac:dyDescent="0.25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</row>
    <row r="71" spans="1:20" ht="15.75" customHeight="1" x14ac:dyDescent="0.25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</row>
    <row r="72" spans="1:20" ht="15.75" customHeight="1" x14ac:dyDescent="0.25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</row>
    <row r="73" spans="1:20" ht="15.75" customHeight="1" x14ac:dyDescent="0.25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</row>
    <row r="74" spans="1:20" ht="15.75" customHeight="1" x14ac:dyDescent="0.25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</row>
    <row r="75" spans="1:20" ht="15.75" customHeight="1" x14ac:dyDescent="0.25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</row>
    <row r="76" spans="1:20" ht="15.75" customHeight="1" x14ac:dyDescent="0.25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</row>
    <row r="77" spans="1:20" ht="15.75" customHeight="1" x14ac:dyDescent="0.25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</row>
    <row r="78" spans="1:20" ht="15.75" customHeight="1" x14ac:dyDescent="0.25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</row>
    <row r="79" spans="1:20" ht="15.75" customHeight="1" x14ac:dyDescent="0.25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</row>
    <row r="80" spans="1:20" ht="15.75" customHeight="1" x14ac:dyDescent="0.25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</row>
    <row r="81" spans="1:20" ht="15.75" customHeight="1" x14ac:dyDescent="0.25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</row>
    <row r="82" spans="1:20" ht="15.75" customHeight="1" x14ac:dyDescent="0.25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</row>
    <row r="83" spans="1:20" ht="15.75" customHeight="1" x14ac:dyDescent="0.25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</row>
    <row r="84" spans="1:20" ht="15.75" customHeight="1" x14ac:dyDescent="0.25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</row>
    <row r="85" spans="1:20" ht="15.75" customHeight="1" x14ac:dyDescent="0.25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</row>
    <row r="86" spans="1:20" ht="15.75" customHeight="1" x14ac:dyDescent="0.25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</row>
    <row r="87" spans="1:20" ht="15.75" customHeight="1" x14ac:dyDescent="0.25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</row>
    <row r="88" spans="1:20" ht="15.75" customHeight="1" x14ac:dyDescent="0.25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</row>
    <row r="89" spans="1:20" ht="15.75" customHeight="1" x14ac:dyDescent="0.25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</row>
    <row r="90" spans="1:20" ht="15.75" customHeight="1" x14ac:dyDescent="0.25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</row>
    <row r="91" spans="1:20" ht="15.75" customHeight="1" x14ac:dyDescent="0.25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</row>
    <row r="92" spans="1:20" ht="15.75" customHeight="1" x14ac:dyDescent="0.25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</row>
    <row r="93" spans="1:20" ht="15.75" customHeight="1" x14ac:dyDescent="0.25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</row>
    <row r="94" spans="1:20" ht="15.75" customHeight="1" x14ac:dyDescent="0.25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</row>
    <row r="95" spans="1:20" ht="15.75" customHeight="1" x14ac:dyDescent="0.25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</row>
    <row r="96" spans="1:20" ht="15.75" customHeight="1" x14ac:dyDescent="0.25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</row>
    <row r="97" spans="1:20" ht="15.75" customHeight="1" x14ac:dyDescent="0.25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</row>
    <row r="98" spans="1:20" ht="15.75" customHeight="1" x14ac:dyDescent="0.25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</row>
    <row r="99" spans="1:20" ht="15.75" customHeight="1" x14ac:dyDescent="0.25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</row>
    <row r="100" spans="1:20" ht="15.75" customHeight="1" x14ac:dyDescent="0.25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</row>
    <row r="101" spans="1:20" ht="15.75" customHeight="1" x14ac:dyDescent="0.25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</row>
    <row r="102" spans="1:20" ht="15.75" customHeight="1" x14ac:dyDescent="0.25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</row>
    <row r="103" spans="1:20" ht="15.75" customHeight="1" x14ac:dyDescent="0.25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</row>
    <row r="104" spans="1:20" ht="15.75" customHeight="1" x14ac:dyDescent="0.25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</row>
    <row r="105" spans="1:20" ht="15.75" customHeight="1" x14ac:dyDescent="0.25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</row>
    <row r="106" spans="1:20" ht="15.75" customHeight="1" x14ac:dyDescent="0.25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</row>
    <row r="107" spans="1:20" ht="15.75" customHeight="1" x14ac:dyDescent="0.25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</row>
    <row r="108" spans="1:20" ht="15.75" customHeight="1" x14ac:dyDescent="0.25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</row>
    <row r="109" spans="1:20" ht="15.75" customHeight="1" x14ac:dyDescent="0.25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</row>
    <row r="110" spans="1:20" ht="15.75" customHeight="1" x14ac:dyDescent="0.25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</row>
    <row r="111" spans="1:20" ht="15.75" customHeight="1" x14ac:dyDescent="0.25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</row>
    <row r="112" spans="1:20" ht="15.75" customHeight="1" x14ac:dyDescent="0.25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</row>
    <row r="113" spans="1:20" ht="15.75" customHeight="1" x14ac:dyDescent="0.25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</row>
    <row r="114" spans="1:20" ht="15.75" customHeight="1" x14ac:dyDescent="0.25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</row>
    <row r="115" spans="1:20" ht="15.75" customHeight="1" x14ac:dyDescent="0.25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</row>
    <row r="116" spans="1:20" ht="15.75" customHeight="1" x14ac:dyDescent="0.25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</row>
    <row r="117" spans="1:20" ht="15.75" customHeight="1" x14ac:dyDescent="0.25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</row>
    <row r="118" spans="1:20" ht="15.75" customHeight="1" x14ac:dyDescent="0.25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</row>
    <row r="119" spans="1:20" ht="15.75" customHeight="1" x14ac:dyDescent="0.25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</row>
    <row r="120" spans="1:20" ht="15.75" customHeight="1" x14ac:dyDescent="0.25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</row>
    <row r="121" spans="1:20" ht="15.75" customHeight="1" x14ac:dyDescent="0.25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</row>
    <row r="122" spans="1:20" ht="15.75" customHeight="1" x14ac:dyDescent="0.25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</row>
    <row r="123" spans="1:20" ht="15.75" customHeight="1" x14ac:dyDescent="0.25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</row>
    <row r="124" spans="1:20" ht="15.75" customHeight="1" x14ac:dyDescent="0.25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</row>
    <row r="125" spans="1:20" ht="15.75" customHeight="1" x14ac:dyDescent="0.25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</row>
    <row r="126" spans="1:20" ht="15.75" customHeight="1" x14ac:dyDescent="0.25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</row>
    <row r="127" spans="1:20" ht="15.75" customHeight="1" x14ac:dyDescent="0.25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</row>
    <row r="128" spans="1:20" ht="15.75" customHeight="1" x14ac:dyDescent="0.25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</row>
    <row r="129" spans="1:20" ht="15.75" customHeight="1" x14ac:dyDescent="0.25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</row>
    <row r="130" spans="1:20" ht="15.75" customHeight="1" x14ac:dyDescent="0.25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</row>
    <row r="131" spans="1:20" ht="15.75" customHeight="1" x14ac:dyDescent="0.25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</row>
    <row r="132" spans="1:20" ht="15.75" customHeight="1" x14ac:dyDescent="0.25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</row>
    <row r="133" spans="1:20" ht="15.75" customHeight="1" x14ac:dyDescent="0.25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</row>
    <row r="134" spans="1:20" ht="15.75" customHeight="1" x14ac:dyDescent="0.25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</row>
    <row r="135" spans="1:20" ht="15.75" customHeight="1" x14ac:dyDescent="0.25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</row>
    <row r="136" spans="1:20" ht="15.75" customHeight="1" x14ac:dyDescent="0.25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</row>
    <row r="137" spans="1:20" ht="15.75" customHeight="1" x14ac:dyDescent="0.25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</row>
    <row r="138" spans="1:20" ht="15.75" customHeight="1" x14ac:dyDescent="0.25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</row>
    <row r="139" spans="1:20" ht="15.75" customHeight="1" x14ac:dyDescent="0.25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</row>
    <row r="140" spans="1:20" ht="15.75" customHeight="1" x14ac:dyDescent="0.25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</row>
    <row r="141" spans="1:20" ht="15.75" customHeight="1" x14ac:dyDescent="0.25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</row>
    <row r="142" spans="1:20" ht="15.75" customHeight="1" x14ac:dyDescent="0.25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</row>
    <row r="143" spans="1:20" ht="15.75" customHeight="1" x14ac:dyDescent="0.25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</row>
    <row r="144" spans="1:20" ht="15.75" customHeight="1" x14ac:dyDescent="0.25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</row>
    <row r="145" spans="1:20" ht="15.75" customHeight="1" x14ac:dyDescent="0.25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</row>
    <row r="146" spans="1:20" ht="15.75" customHeight="1" x14ac:dyDescent="0.25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</row>
    <row r="147" spans="1:20" ht="15.75" customHeight="1" x14ac:dyDescent="0.25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</row>
    <row r="148" spans="1:20" ht="15.75" customHeight="1" x14ac:dyDescent="0.25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</row>
    <row r="149" spans="1:20" ht="15.75" customHeight="1" x14ac:dyDescent="0.25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</row>
    <row r="150" spans="1:20" ht="15.75" customHeight="1" x14ac:dyDescent="0.25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</row>
    <row r="151" spans="1:20" ht="15.75" customHeight="1" x14ac:dyDescent="0.25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</row>
    <row r="152" spans="1:20" ht="15.75" customHeight="1" x14ac:dyDescent="0.25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</row>
    <row r="153" spans="1:20" ht="15.75" customHeight="1" x14ac:dyDescent="0.25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</row>
    <row r="154" spans="1:20" ht="15.75" customHeight="1" x14ac:dyDescent="0.25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</row>
    <row r="155" spans="1:20" ht="15.75" customHeight="1" x14ac:dyDescent="0.25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</row>
    <row r="156" spans="1:20" ht="15.75" customHeight="1" x14ac:dyDescent="0.25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</row>
    <row r="157" spans="1:20" ht="15.75" customHeight="1" x14ac:dyDescent="0.25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</row>
    <row r="158" spans="1:20" ht="15.75" customHeight="1" x14ac:dyDescent="0.25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</row>
    <row r="159" spans="1:20" ht="15.75" customHeight="1" x14ac:dyDescent="0.25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</row>
    <row r="160" spans="1:20" ht="15.75" customHeight="1" x14ac:dyDescent="0.25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</row>
    <row r="161" spans="1:20" ht="15.75" customHeight="1" x14ac:dyDescent="0.25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</row>
    <row r="162" spans="1:20" ht="15.75" customHeight="1" x14ac:dyDescent="0.25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</row>
    <row r="163" spans="1:20" ht="15.75" customHeight="1" x14ac:dyDescent="0.25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</row>
    <row r="164" spans="1:20" ht="15.75" customHeight="1" x14ac:dyDescent="0.25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</row>
    <row r="165" spans="1:20" ht="15.75" customHeight="1" x14ac:dyDescent="0.25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</row>
    <row r="166" spans="1:20" ht="15.75" customHeight="1" x14ac:dyDescent="0.25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</row>
    <row r="167" spans="1:20" ht="15.75" customHeight="1" x14ac:dyDescent="0.25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</row>
    <row r="168" spans="1:20" ht="15.75" customHeight="1" x14ac:dyDescent="0.25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</row>
    <row r="169" spans="1:20" ht="15.75" customHeight="1" x14ac:dyDescent="0.25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</row>
    <row r="170" spans="1:20" ht="15.75" customHeight="1" x14ac:dyDescent="0.25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</row>
    <row r="171" spans="1:20" ht="15.75" customHeight="1" x14ac:dyDescent="0.25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</row>
    <row r="172" spans="1:20" ht="15.75" customHeight="1" x14ac:dyDescent="0.25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</row>
    <row r="173" spans="1:20" ht="15.75" customHeight="1" x14ac:dyDescent="0.25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</row>
    <row r="174" spans="1:20" ht="15.75" customHeight="1" x14ac:dyDescent="0.25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</row>
    <row r="175" spans="1:20" ht="15.75" customHeight="1" x14ac:dyDescent="0.25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</row>
    <row r="176" spans="1:20" ht="15.75" customHeight="1" x14ac:dyDescent="0.25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</row>
    <row r="177" spans="1:20" ht="15.75" customHeight="1" x14ac:dyDescent="0.25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</row>
    <row r="178" spans="1:20" ht="15.75" customHeight="1" x14ac:dyDescent="0.25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</row>
    <row r="179" spans="1:20" ht="15.75" customHeight="1" x14ac:dyDescent="0.25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</row>
    <row r="180" spans="1:20" ht="15.75" customHeight="1" x14ac:dyDescent="0.25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</row>
    <row r="181" spans="1:20" ht="15.75" customHeight="1" x14ac:dyDescent="0.25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</row>
    <row r="182" spans="1:20" ht="15.75" customHeight="1" x14ac:dyDescent="0.25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</row>
    <row r="183" spans="1:20" ht="15.75" customHeight="1" x14ac:dyDescent="0.25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</row>
    <row r="184" spans="1:20" ht="15.75" customHeight="1" x14ac:dyDescent="0.25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</row>
    <row r="185" spans="1:20" ht="15.75" customHeight="1" x14ac:dyDescent="0.25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</row>
    <row r="186" spans="1:20" ht="15.75" customHeight="1" x14ac:dyDescent="0.25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</row>
    <row r="187" spans="1:20" ht="15.75" customHeight="1" x14ac:dyDescent="0.25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</row>
    <row r="188" spans="1:20" ht="15.75" customHeight="1" x14ac:dyDescent="0.25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</row>
    <row r="189" spans="1:20" ht="15.75" customHeight="1" x14ac:dyDescent="0.25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</row>
    <row r="190" spans="1:20" ht="15.75" customHeight="1" x14ac:dyDescent="0.25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</row>
    <row r="191" spans="1:20" ht="15.75" customHeight="1" x14ac:dyDescent="0.25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</row>
    <row r="192" spans="1:20" ht="15.75" customHeight="1" x14ac:dyDescent="0.25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</row>
    <row r="193" spans="1:20" ht="15.75" customHeight="1" x14ac:dyDescent="0.25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</row>
    <row r="194" spans="1:20" ht="15.75" customHeight="1" x14ac:dyDescent="0.25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</row>
    <row r="195" spans="1:20" ht="15.75" customHeight="1" x14ac:dyDescent="0.25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</row>
    <row r="196" spans="1:20" ht="15.75" customHeight="1" x14ac:dyDescent="0.25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</row>
    <row r="197" spans="1:20" ht="15.75" customHeight="1" x14ac:dyDescent="0.25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</row>
    <row r="198" spans="1:20" ht="15.75" customHeight="1" x14ac:dyDescent="0.25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</row>
    <row r="199" spans="1:20" ht="15.75" customHeight="1" x14ac:dyDescent="0.25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</row>
    <row r="200" spans="1:20" ht="15.75" customHeight="1" x14ac:dyDescent="0.25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</row>
    <row r="201" spans="1:20" ht="15.75" customHeight="1" x14ac:dyDescent="0.25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</row>
    <row r="202" spans="1:20" ht="15.75" customHeight="1" x14ac:dyDescent="0.25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</row>
    <row r="203" spans="1:20" ht="15.75" customHeight="1" x14ac:dyDescent="0.25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</row>
    <row r="204" spans="1:20" ht="15.75" customHeight="1" x14ac:dyDescent="0.25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</row>
    <row r="205" spans="1:20" ht="15.75" customHeight="1" x14ac:dyDescent="0.25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</row>
    <row r="206" spans="1:20" ht="15.75" customHeight="1" x14ac:dyDescent="0.25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</row>
    <row r="207" spans="1:20" ht="15.75" customHeight="1" x14ac:dyDescent="0.25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</row>
    <row r="208" spans="1:20" ht="15.75" customHeight="1" x14ac:dyDescent="0.25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</row>
    <row r="209" spans="1:20" ht="15.75" customHeight="1" x14ac:dyDescent="0.25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</row>
    <row r="210" spans="1:20" ht="15.75" customHeight="1" x14ac:dyDescent="0.25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</row>
    <row r="211" spans="1:20" ht="15.75" customHeight="1" x14ac:dyDescent="0.25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</row>
    <row r="212" spans="1:20" ht="15.75" customHeight="1" x14ac:dyDescent="0.25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</row>
    <row r="213" spans="1:20" ht="15.75" customHeight="1" x14ac:dyDescent="0.25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</row>
    <row r="214" spans="1:20" ht="15.75" customHeight="1" x14ac:dyDescent="0.25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</row>
    <row r="215" spans="1:20" ht="15.75" customHeight="1" x14ac:dyDescent="0.25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</row>
    <row r="216" spans="1:20" ht="15.75" customHeight="1" x14ac:dyDescent="0.25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</row>
    <row r="217" spans="1:20" ht="15.75" customHeight="1" x14ac:dyDescent="0.25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</row>
    <row r="218" spans="1:20" ht="15.75" customHeight="1" x14ac:dyDescent="0.25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</row>
    <row r="219" spans="1:20" ht="15.75" customHeight="1" x14ac:dyDescent="0.25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</row>
    <row r="220" spans="1:20" ht="15.75" customHeight="1" x14ac:dyDescent="0.25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</row>
    <row r="221" spans="1:20" ht="15.75" customHeight="1" x14ac:dyDescent="0.25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</row>
    <row r="222" spans="1:20" ht="15.75" customHeight="1" x14ac:dyDescent="0.25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</row>
    <row r="223" spans="1:20" ht="15.75" customHeight="1" x14ac:dyDescent="0.25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</row>
    <row r="224" spans="1:20" ht="15.75" customHeight="1" x14ac:dyDescent="0.25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</row>
    <row r="225" spans="1:20" ht="15.75" customHeight="1" x14ac:dyDescent="0.25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</row>
    <row r="226" spans="1:20" ht="15.75" customHeight="1" x14ac:dyDescent="0.25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</row>
    <row r="227" spans="1:20" ht="15.75" customHeight="1" x14ac:dyDescent="0.25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</row>
    <row r="228" spans="1:20" ht="15.75" customHeight="1" x14ac:dyDescent="0.25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</row>
    <row r="229" spans="1:20" ht="15.75" customHeight="1" x14ac:dyDescent="0.25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</row>
    <row r="230" spans="1:20" ht="15.75" customHeight="1" x14ac:dyDescent="0.25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</row>
    <row r="231" spans="1:20" ht="15.75" customHeight="1" x14ac:dyDescent="0.25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</row>
    <row r="232" spans="1:20" ht="15.75" customHeight="1" x14ac:dyDescent="0.25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</row>
    <row r="233" spans="1:20" ht="15.75" customHeight="1" x14ac:dyDescent="0.25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</row>
    <row r="234" spans="1:20" ht="15.75" customHeight="1" x14ac:dyDescent="0.25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</row>
    <row r="235" spans="1:20" ht="15.75" customHeight="1" x14ac:dyDescent="0.25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</row>
    <row r="236" spans="1:20" ht="15.75" customHeight="1" x14ac:dyDescent="0.25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</row>
    <row r="237" spans="1:20" ht="15.75" customHeight="1" x14ac:dyDescent="0.25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</row>
    <row r="238" spans="1:20" ht="15.75" customHeight="1" x14ac:dyDescent="0.25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</row>
    <row r="239" spans="1:20" ht="15.75" customHeight="1" x14ac:dyDescent="0.25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</row>
    <row r="240" spans="1:20" ht="15.75" customHeight="1" x14ac:dyDescent="0.25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</row>
    <row r="241" spans="1:20" ht="15.75" customHeight="1" x14ac:dyDescent="0.25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</row>
    <row r="242" spans="1:20" ht="15.75" customHeight="1" x14ac:dyDescent="0.25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</row>
    <row r="243" spans="1:20" ht="15.75" customHeight="1" x14ac:dyDescent="0.25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</row>
    <row r="244" spans="1:20" ht="15.75" customHeight="1" x14ac:dyDescent="0.25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</row>
    <row r="245" spans="1:20" ht="15.75" customHeight="1" x14ac:dyDescent="0.25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</row>
    <row r="246" spans="1:20" ht="15.75" customHeight="1" x14ac:dyDescent="0.25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</row>
    <row r="247" spans="1:20" ht="15.75" customHeight="1" x14ac:dyDescent="0.25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</row>
    <row r="248" spans="1:20" ht="15.75" customHeight="1" x14ac:dyDescent="0.25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</row>
    <row r="249" spans="1:20" ht="15.75" customHeight="1" x14ac:dyDescent="0.25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</row>
    <row r="250" spans="1:20" ht="15.75" customHeight="1" x14ac:dyDescent="0.25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</row>
    <row r="251" spans="1:20" ht="15.75" customHeight="1" x14ac:dyDescent="0.25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</row>
    <row r="252" spans="1:20" ht="15.75" customHeight="1" x14ac:dyDescent="0.25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</row>
    <row r="253" spans="1:20" ht="15.75" customHeight="1" x14ac:dyDescent="0.25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</row>
    <row r="254" spans="1:20" ht="15.75" customHeight="1" x14ac:dyDescent="0.25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</row>
    <row r="255" spans="1:20" ht="15.75" customHeight="1" x14ac:dyDescent="0.25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</row>
    <row r="256" spans="1:20" ht="15.75" customHeight="1" x14ac:dyDescent="0.25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</row>
    <row r="257" spans="1:20" ht="15.75" customHeight="1" x14ac:dyDescent="0.25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</row>
    <row r="258" spans="1:20" ht="15.75" customHeight="1" x14ac:dyDescent="0.25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</row>
    <row r="259" spans="1:20" ht="15.75" customHeight="1" x14ac:dyDescent="0.25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</row>
    <row r="260" spans="1:20" ht="15.75" customHeight="1" x14ac:dyDescent="0.25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</row>
    <row r="261" spans="1:20" ht="15.75" customHeight="1" x14ac:dyDescent="0.25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</row>
    <row r="262" spans="1:20" ht="15.75" customHeight="1" x14ac:dyDescent="0.25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</row>
    <row r="263" spans="1:20" ht="15.75" customHeight="1" x14ac:dyDescent="0.25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</row>
    <row r="264" spans="1:20" ht="15.75" customHeight="1" x14ac:dyDescent="0.25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</row>
    <row r="265" spans="1:20" ht="15.75" customHeight="1" x14ac:dyDescent="0.25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</row>
    <row r="266" spans="1:20" ht="15.75" customHeight="1" x14ac:dyDescent="0.25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</row>
    <row r="267" spans="1:20" ht="15.75" customHeight="1" x14ac:dyDescent="0.25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</row>
    <row r="268" spans="1:20" ht="15.75" customHeight="1" x14ac:dyDescent="0.25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</row>
    <row r="269" spans="1:20" ht="15.75" customHeight="1" x14ac:dyDescent="0.25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</row>
    <row r="270" spans="1:20" ht="15.75" customHeight="1" x14ac:dyDescent="0.25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</row>
    <row r="271" spans="1:20" ht="15.75" customHeight="1" x14ac:dyDescent="0.25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</row>
    <row r="272" spans="1:20" ht="15.75" customHeight="1" x14ac:dyDescent="0.25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</row>
    <row r="273" spans="1:20" ht="15.75" customHeight="1" x14ac:dyDescent="0.25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</row>
    <row r="274" spans="1:20" ht="15.75" customHeight="1" x14ac:dyDescent="0.25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</row>
    <row r="275" spans="1:20" ht="15.75" customHeight="1" x14ac:dyDescent="0.25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</row>
    <row r="276" spans="1:20" ht="15.75" customHeight="1" x14ac:dyDescent="0.25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</row>
    <row r="277" spans="1:20" ht="15.75" customHeight="1" x14ac:dyDescent="0.25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</row>
    <row r="278" spans="1:20" ht="15.75" customHeight="1" x14ac:dyDescent="0.25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</row>
    <row r="279" spans="1:20" ht="15.75" customHeight="1" x14ac:dyDescent="0.25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</row>
    <row r="280" spans="1:20" ht="15.75" customHeight="1" x14ac:dyDescent="0.25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</row>
    <row r="281" spans="1:20" ht="15.75" customHeight="1" x14ac:dyDescent="0.25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</row>
    <row r="282" spans="1:20" ht="15.75" customHeight="1" x14ac:dyDescent="0.25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</row>
    <row r="283" spans="1:20" ht="15.75" customHeight="1" x14ac:dyDescent="0.25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</row>
    <row r="284" spans="1:20" ht="15.75" customHeight="1" x14ac:dyDescent="0.25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</row>
    <row r="285" spans="1:20" ht="15.75" customHeight="1" x14ac:dyDescent="0.25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</row>
    <row r="286" spans="1:20" ht="15.75" customHeight="1" x14ac:dyDescent="0.25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</row>
    <row r="287" spans="1:20" ht="15.75" customHeight="1" x14ac:dyDescent="0.25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</row>
    <row r="288" spans="1:20" ht="15.75" customHeight="1" x14ac:dyDescent="0.25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</row>
    <row r="289" spans="1:20" ht="15.75" customHeight="1" x14ac:dyDescent="0.25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</row>
    <row r="290" spans="1:20" ht="15.75" customHeight="1" x14ac:dyDescent="0.25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</row>
    <row r="291" spans="1:20" ht="15.75" customHeight="1" x14ac:dyDescent="0.25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</row>
    <row r="292" spans="1:20" ht="15.75" customHeight="1" x14ac:dyDescent="0.25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</row>
    <row r="293" spans="1:20" ht="15.75" customHeight="1" x14ac:dyDescent="0.25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</row>
    <row r="294" spans="1:20" ht="15.75" customHeight="1" x14ac:dyDescent="0.25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</row>
    <row r="295" spans="1:20" ht="15.75" customHeight="1" x14ac:dyDescent="0.25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</row>
    <row r="296" spans="1:20" ht="15.75" customHeight="1" x14ac:dyDescent="0.25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</row>
    <row r="297" spans="1:20" ht="15.75" customHeight="1" x14ac:dyDescent="0.25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</row>
    <row r="298" spans="1:20" ht="15.75" customHeight="1" x14ac:dyDescent="0.25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</row>
    <row r="299" spans="1:20" ht="15.75" customHeight="1" x14ac:dyDescent="0.25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</row>
    <row r="300" spans="1:20" ht="15.75" customHeight="1" x14ac:dyDescent="0.25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</row>
    <row r="301" spans="1:20" ht="15.75" customHeight="1" x14ac:dyDescent="0.25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</row>
    <row r="302" spans="1:20" ht="15.75" customHeight="1" x14ac:dyDescent="0.25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</row>
    <row r="303" spans="1:20" ht="15.75" customHeight="1" x14ac:dyDescent="0.25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</row>
    <row r="304" spans="1:20" ht="15.75" customHeight="1" x14ac:dyDescent="0.25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</row>
    <row r="305" spans="1:20" ht="15.75" customHeight="1" x14ac:dyDescent="0.25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</row>
    <row r="306" spans="1:20" ht="15.75" customHeight="1" x14ac:dyDescent="0.25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</row>
    <row r="307" spans="1:20" ht="15.75" customHeight="1" x14ac:dyDescent="0.25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</row>
    <row r="308" spans="1:20" ht="15.75" customHeight="1" x14ac:dyDescent="0.25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</row>
    <row r="309" spans="1:20" ht="15.75" customHeight="1" x14ac:dyDescent="0.25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</row>
    <row r="310" spans="1:20" ht="15.75" customHeight="1" x14ac:dyDescent="0.25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</row>
    <row r="311" spans="1:20" ht="15.75" customHeight="1" x14ac:dyDescent="0.25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</row>
    <row r="312" spans="1:20" ht="15.75" customHeight="1" x14ac:dyDescent="0.25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</row>
    <row r="313" spans="1:20" ht="15.75" customHeight="1" x14ac:dyDescent="0.25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</row>
    <row r="314" spans="1:20" ht="15.75" customHeight="1" x14ac:dyDescent="0.25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</row>
    <row r="315" spans="1:20" ht="15.75" customHeight="1" x14ac:dyDescent="0.25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</row>
    <row r="316" spans="1:20" ht="15.75" customHeight="1" x14ac:dyDescent="0.25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</row>
    <row r="317" spans="1:20" ht="15.75" customHeight="1" x14ac:dyDescent="0.25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</row>
    <row r="318" spans="1:20" ht="15.75" customHeight="1" x14ac:dyDescent="0.25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</row>
    <row r="319" spans="1:20" ht="15.75" customHeight="1" x14ac:dyDescent="0.25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</row>
    <row r="320" spans="1:20" ht="15.75" customHeight="1" x14ac:dyDescent="0.25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</row>
    <row r="321" spans="1:20" ht="15.75" customHeight="1" x14ac:dyDescent="0.25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</row>
    <row r="322" spans="1:20" ht="15.75" customHeight="1" x14ac:dyDescent="0.25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</row>
    <row r="323" spans="1:20" ht="15.75" customHeight="1" x14ac:dyDescent="0.25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</row>
    <row r="324" spans="1:20" ht="15.75" customHeight="1" x14ac:dyDescent="0.25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</row>
    <row r="325" spans="1:20" ht="15.75" customHeight="1" x14ac:dyDescent="0.25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</row>
    <row r="326" spans="1:20" ht="15.75" customHeight="1" x14ac:dyDescent="0.25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</row>
    <row r="327" spans="1:20" ht="15.75" customHeight="1" x14ac:dyDescent="0.25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</row>
    <row r="328" spans="1:20" ht="15.75" customHeight="1" x14ac:dyDescent="0.25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</row>
    <row r="329" spans="1:20" ht="15.75" customHeight="1" x14ac:dyDescent="0.25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</row>
    <row r="330" spans="1:20" ht="15.75" customHeight="1" x14ac:dyDescent="0.25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</row>
    <row r="331" spans="1:20" ht="15.75" customHeight="1" x14ac:dyDescent="0.25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</row>
    <row r="332" spans="1:20" ht="15.75" customHeight="1" x14ac:dyDescent="0.25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</row>
    <row r="333" spans="1:20" ht="15.75" customHeight="1" x14ac:dyDescent="0.25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</row>
    <row r="334" spans="1:20" ht="15.75" customHeight="1" x14ac:dyDescent="0.25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</row>
    <row r="335" spans="1:20" ht="15.75" customHeight="1" x14ac:dyDescent="0.25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</row>
    <row r="336" spans="1:20" ht="15.75" customHeight="1" x14ac:dyDescent="0.25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</row>
    <row r="337" spans="1:20" ht="15.75" customHeight="1" x14ac:dyDescent="0.25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</row>
    <row r="338" spans="1:20" ht="15.75" customHeight="1" x14ac:dyDescent="0.25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</row>
    <row r="339" spans="1:20" ht="15.75" customHeight="1" x14ac:dyDescent="0.25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</row>
    <row r="340" spans="1:20" ht="15.75" customHeight="1" x14ac:dyDescent="0.25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</row>
    <row r="341" spans="1:20" ht="15.75" customHeight="1" x14ac:dyDescent="0.25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</row>
    <row r="342" spans="1:20" ht="15.75" customHeight="1" x14ac:dyDescent="0.25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</row>
    <row r="343" spans="1:20" ht="15.75" customHeight="1" x14ac:dyDescent="0.25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</row>
    <row r="344" spans="1:20" ht="15.75" customHeight="1" x14ac:dyDescent="0.25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</row>
    <row r="345" spans="1:20" ht="15.75" customHeight="1" x14ac:dyDescent="0.25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</row>
    <row r="346" spans="1:20" ht="15.75" customHeight="1" x14ac:dyDescent="0.25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</row>
    <row r="347" spans="1:20" ht="15.75" customHeight="1" x14ac:dyDescent="0.25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</row>
    <row r="348" spans="1:20" ht="15.75" customHeight="1" x14ac:dyDescent="0.25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</row>
    <row r="349" spans="1:20" ht="15.75" customHeight="1" x14ac:dyDescent="0.25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</row>
    <row r="350" spans="1:20" ht="15.75" customHeight="1" x14ac:dyDescent="0.25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</row>
    <row r="351" spans="1:20" ht="15.75" customHeight="1" x14ac:dyDescent="0.25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</row>
    <row r="352" spans="1:20" ht="15.75" customHeight="1" x14ac:dyDescent="0.25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</row>
    <row r="353" spans="1:20" ht="15.75" customHeight="1" x14ac:dyDescent="0.25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</row>
    <row r="354" spans="1:20" ht="15.75" customHeight="1" x14ac:dyDescent="0.25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</row>
    <row r="355" spans="1:20" ht="15.75" customHeight="1" x14ac:dyDescent="0.25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</row>
    <row r="356" spans="1:20" ht="15.75" customHeight="1" x14ac:dyDescent="0.25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</row>
    <row r="357" spans="1:20" ht="15.75" customHeight="1" x14ac:dyDescent="0.25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</row>
    <row r="358" spans="1:20" ht="15.75" customHeight="1" x14ac:dyDescent="0.25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</row>
    <row r="359" spans="1:20" ht="15.75" customHeight="1" x14ac:dyDescent="0.25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</row>
    <row r="360" spans="1:20" ht="15.75" customHeight="1" x14ac:dyDescent="0.25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</row>
    <row r="361" spans="1:20" ht="15.75" customHeight="1" x14ac:dyDescent="0.25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</row>
    <row r="362" spans="1:20" ht="15.75" customHeight="1" x14ac:dyDescent="0.25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</row>
    <row r="363" spans="1:20" ht="15.75" customHeight="1" x14ac:dyDescent="0.25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</row>
    <row r="364" spans="1:20" ht="15.75" customHeight="1" x14ac:dyDescent="0.25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</row>
    <row r="365" spans="1:20" ht="15.75" customHeight="1" x14ac:dyDescent="0.25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</row>
    <row r="366" spans="1:20" ht="15.75" customHeight="1" x14ac:dyDescent="0.25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</row>
    <row r="367" spans="1:20" ht="15.75" customHeight="1" x14ac:dyDescent="0.25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</row>
    <row r="368" spans="1:20" ht="15.75" customHeight="1" x14ac:dyDescent="0.25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</row>
    <row r="369" spans="1:20" ht="15.75" customHeight="1" x14ac:dyDescent="0.25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</row>
    <row r="370" spans="1:20" ht="15.75" customHeight="1" x14ac:dyDescent="0.25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</row>
    <row r="371" spans="1:20" ht="15.75" customHeight="1" x14ac:dyDescent="0.25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</row>
    <row r="372" spans="1:20" ht="15.75" customHeight="1" x14ac:dyDescent="0.25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</row>
    <row r="373" spans="1:20" ht="15.75" customHeight="1" x14ac:dyDescent="0.25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</row>
    <row r="374" spans="1:20" ht="15.75" customHeight="1" x14ac:dyDescent="0.25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</row>
    <row r="375" spans="1:20" ht="15.75" customHeight="1" x14ac:dyDescent="0.25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</row>
    <row r="376" spans="1:20" ht="15.75" customHeight="1" x14ac:dyDescent="0.25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</row>
    <row r="377" spans="1:20" ht="15.75" customHeight="1" x14ac:dyDescent="0.25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</row>
    <row r="378" spans="1:20" ht="15.75" customHeight="1" x14ac:dyDescent="0.25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</row>
    <row r="379" spans="1:20" ht="15.75" customHeight="1" x14ac:dyDescent="0.25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</row>
    <row r="380" spans="1:20" ht="15.75" customHeight="1" x14ac:dyDescent="0.25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</row>
    <row r="381" spans="1:20" ht="15.75" customHeight="1" x14ac:dyDescent="0.25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</row>
    <row r="382" spans="1:20" ht="15.75" customHeight="1" x14ac:dyDescent="0.25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</row>
    <row r="383" spans="1:20" ht="15.75" customHeight="1" x14ac:dyDescent="0.25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</row>
    <row r="384" spans="1:20" ht="15.75" customHeight="1" x14ac:dyDescent="0.25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</row>
    <row r="385" spans="1:20" ht="15.75" customHeight="1" x14ac:dyDescent="0.25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</row>
    <row r="386" spans="1:20" ht="15.75" customHeight="1" x14ac:dyDescent="0.25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</row>
    <row r="387" spans="1:20" ht="15.75" customHeight="1" x14ac:dyDescent="0.25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</row>
    <row r="388" spans="1:20" ht="15.75" customHeight="1" x14ac:dyDescent="0.25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</row>
    <row r="389" spans="1:20" ht="15.75" customHeight="1" x14ac:dyDescent="0.25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</row>
    <row r="390" spans="1:20" ht="15.75" customHeight="1" x14ac:dyDescent="0.25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</row>
    <row r="391" spans="1:20" ht="15.75" customHeight="1" x14ac:dyDescent="0.25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</row>
    <row r="392" spans="1:20" ht="15.75" customHeight="1" x14ac:dyDescent="0.25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</row>
    <row r="393" spans="1:20" ht="15.75" customHeight="1" x14ac:dyDescent="0.25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</row>
    <row r="394" spans="1:20" ht="15.75" customHeight="1" x14ac:dyDescent="0.25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</row>
    <row r="395" spans="1:20" ht="15.75" customHeight="1" x14ac:dyDescent="0.25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</row>
    <row r="396" spans="1:20" ht="15.75" customHeight="1" x14ac:dyDescent="0.25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</row>
    <row r="397" spans="1:20" ht="15.75" customHeight="1" x14ac:dyDescent="0.25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</row>
    <row r="398" spans="1:20" ht="15.75" customHeight="1" x14ac:dyDescent="0.25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</row>
    <row r="399" spans="1:20" ht="15.75" customHeight="1" x14ac:dyDescent="0.25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</row>
    <row r="400" spans="1:20" ht="15.75" customHeight="1" x14ac:dyDescent="0.25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</row>
    <row r="401" spans="1:20" ht="15.75" customHeight="1" x14ac:dyDescent="0.25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</row>
    <row r="402" spans="1:20" ht="15.75" customHeight="1" x14ac:dyDescent="0.25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</row>
    <row r="403" spans="1:20" ht="15.75" customHeight="1" x14ac:dyDescent="0.25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</row>
    <row r="404" spans="1:20" ht="15.75" customHeight="1" x14ac:dyDescent="0.25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</row>
    <row r="405" spans="1:20" ht="15.75" customHeight="1" x14ac:dyDescent="0.25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</row>
    <row r="406" spans="1:20" ht="15.75" customHeight="1" x14ac:dyDescent="0.25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</row>
    <row r="407" spans="1:20" ht="15.75" customHeight="1" x14ac:dyDescent="0.25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</row>
    <row r="408" spans="1:20" ht="15.75" customHeight="1" x14ac:dyDescent="0.25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</row>
    <row r="409" spans="1:20" ht="15.75" customHeight="1" x14ac:dyDescent="0.25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</row>
    <row r="410" spans="1:20" ht="15.75" customHeight="1" x14ac:dyDescent="0.25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</row>
    <row r="411" spans="1:20" ht="15.75" customHeight="1" x14ac:dyDescent="0.25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</row>
    <row r="412" spans="1:20" ht="15.75" customHeight="1" x14ac:dyDescent="0.25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</row>
    <row r="413" spans="1:20" ht="15.75" customHeight="1" x14ac:dyDescent="0.25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</row>
    <row r="414" spans="1:20" ht="15.75" customHeight="1" x14ac:dyDescent="0.25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</row>
    <row r="415" spans="1:20" ht="15.75" customHeight="1" x14ac:dyDescent="0.25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</row>
    <row r="416" spans="1:20" ht="15.75" customHeight="1" x14ac:dyDescent="0.25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</row>
    <row r="417" spans="1:20" ht="15.75" customHeight="1" x14ac:dyDescent="0.25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</row>
    <row r="418" spans="1:20" ht="15.75" customHeight="1" x14ac:dyDescent="0.25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</row>
    <row r="419" spans="1:20" ht="15.75" customHeight="1" x14ac:dyDescent="0.25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</row>
    <row r="420" spans="1:20" ht="15.75" customHeight="1" x14ac:dyDescent="0.25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</row>
    <row r="421" spans="1:20" ht="15.75" customHeight="1" x14ac:dyDescent="0.25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</row>
    <row r="422" spans="1:20" ht="15.75" customHeight="1" x14ac:dyDescent="0.25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</row>
    <row r="423" spans="1:20" ht="15.75" customHeight="1" x14ac:dyDescent="0.25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</row>
    <row r="424" spans="1:20" ht="15.75" customHeight="1" x14ac:dyDescent="0.25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</row>
    <row r="425" spans="1:20" ht="15.75" customHeight="1" x14ac:dyDescent="0.25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</row>
    <row r="426" spans="1:20" ht="15.75" customHeight="1" x14ac:dyDescent="0.25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</row>
    <row r="427" spans="1:20" ht="15.75" customHeight="1" x14ac:dyDescent="0.25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</row>
    <row r="428" spans="1:20" ht="15.75" customHeight="1" x14ac:dyDescent="0.25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</row>
    <row r="429" spans="1:20" ht="15.75" customHeight="1" x14ac:dyDescent="0.25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</row>
    <row r="430" spans="1:20" ht="15.75" customHeight="1" x14ac:dyDescent="0.25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</row>
    <row r="431" spans="1:20" ht="15.75" customHeight="1" x14ac:dyDescent="0.25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</row>
    <row r="432" spans="1:20" ht="15.75" customHeight="1" x14ac:dyDescent="0.25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</row>
    <row r="433" spans="1:20" ht="15.75" customHeight="1" x14ac:dyDescent="0.25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</row>
    <row r="434" spans="1:20" ht="15.75" customHeight="1" x14ac:dyDescent="0.25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</row>
    <row r="435" spans="1:20" ht="15.75" customHeight="1" x14ac:dyDescent="0.25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</row>
    <row r="436" spans="1:20" ht="15.75" customHeight="1" x14ac:dyDescent="0.25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</row>
    <row r="437" spans="1:20" ht="15.75" customHeight="1" x14ac:dyDescent="0.25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</row>
    <row r="438" spans="1:20" ht="15.75" customHeight="1" x14ac:dyDescent="0.25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</row>
    <row r="439" spans="1:20" ht="15.75" customHeight="1" x14ac:dyDescent="0.25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</row>
    <row r="440" spans="1:20" ht="15.75" customHeight="1" x14ac:dyDescent="0.25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</row>
    <row r="441" spans="1:20" ht="15.75" customHeight="1" x14ac:dyDescent="0.25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</row>
    <row r="442" spans="1:20" ht="15.75" customHeight="1" x14ac:dyDescent="0.25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</row>
    <row r="443" spans="1:20" ht="15.75" customHeight="1" x14ac:dyDescent="0.25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</row>
    <row r="444" spans="1:20" ht="15.75" customHeight="1" x14ac:dyDescent="0.25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</row>
    <row r="445" spans="1:20" ht="15.75" customHeight="1" x14ac:dyDescent="0.25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</row>
    <row r="446" spans="1:20" ht="15.75" customHeight="1" x14ac:dyDescent="0.25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</row>
    <row r="447" spans="1:20" ht="15.75" customHeight="1" x14ac:dyDescent="0.25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</row>
    <row r="448" spans="1:20" ht="15.75" customHeight="1" x14ac:dyDescent="0.25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</row>
    <row r="449" spans="1:20" ht="15.75" customHeight="1" x14ac:dyDescent="0.25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</row>
    <row r="450" spans="1:20" ht="15.75" customHeight="1" x14ac:dyDescent="0.25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</row>
    <row r="451" spans="1:20" ht="15.75" customHeight="1" x14ac:dyDescent="0.25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</row>
    <row r="452" spans="1:20" ht="15.75" customHeight="1" x14ac:dyDescent="0.25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</row>
    <row r="453" spans="1:20" ht="15.75" customHeight="1" x14ac:dyDescent="0.25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</row>
    <row r="454" spans="1:20" ht="15.75" customHeight="1" x14ac:dyDescent="0.25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</row>
    <row r="455" spans="1:20" ht="15.75" customHeight="1" x14ac:dyDescent="0.25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</row>
    <row r="456" spans="1:20" ht="15.75" customHeight="1" x14ac:dyDescent="0.25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</row>
    <row r="457" spans="1:20" ht="15.75" customHeight="1" x14ac:dyDescent="0.25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</row>
    <row r="458" spans="1:20" ht="15.75" customHeight="1" x14ac:dyDescent="0.25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</row>
    <row r="459" spans="1:20" ht="15.75" customHeight="1" x14ac:dyDescent="0.25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</row>
    <row r="460" spans="1:20" ht="15.75" customHeight="1" x14ac:dyDescent="0.25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</row>
    <row r="461" spans="1:20" ht="15.75" customHeight="1" x14ac:dyDescent="0.25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</row>
    <row r="462" spans="1:20" ht="15.75" customHeight="1" x14ac:dyDescent="0.25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</row>
    <row r="463" spans="1:20" ht="15.75" customHeight="1" x14ac:dyDescent="0.25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</row>
    <row r="464" spans="1:20" ht="15.75" customHeight="1" x14ac:dyDescent="0.25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</row>
    <row r="465" spans="1:20" ht="15.75" customHeight="1" x14ac:dyDescent="0.25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</row>
    <row r="466" spans="1:20" ht="15.75" customHeight="1" x14ac:dyDescent="0.25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</row>
    <row r="467" spans="1:20" ht="15.75" customHeight="1" x14ac:dyDescent="0.25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</row>
    <row r="468" spans="1:20" ht="15.75" customHeight="1" x14ac:dyDescent="0.25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</row>
    <row r="469" spans="1:20" ht="15.75" customHeight="1" x14ac:dyDescent="0.25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</row>
    <row r="470" spans="1:20" ht="15.75" customHeight="1" x14ac:dyDescent="0.25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</row>
    <row r="471" spans="1:20" ht="15.75" customHeight="1" x14ac:dyDescent="0.25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</row>
    <row r="472" spans="1:20" ht="15.75" customHeight="1" x14ac:dyDescent="0.25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</row>
    <row r="473" spans="1:20" ht="15.75" customHeight="1" x14ac:dyDescent="0.25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</row>
    <row r="474" spans="1:20" ht="15.75" customHeight="1" x14ac:dyDescent="0.25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</row>
    <row r="475" spans="1:20" ht="15.75" customHeight="1" x14ac:dyDescent="0.25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</row>
    <row r="476" spans="1:20" ht="15.75" customHeight="1" x14ac:dyDescent="0.25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</row>
    <row r="477" spans="1:20" ht="15.75" customHeight="1" x14ac:dyDescent="0.25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</row>
    <row r="478" spans="1:20" ht="15.75" customHeight="1" x14ac:dyDescent="0.25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</row>
    <row r="479" spans="1:20" ht="15.75" customHeight="1" x14ac:dyDescent="0.25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</row>
    <row r="480" spans="1:20" ht="15.75" customHeight="1" x14ac:dyDescent="0.25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</row>
    <row r="481" spans="1:20" ht="15.75" customHeight="1" x14ac:dyDescent="0.25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</row>
    <row r="482" spans="1:20" ht="15.75" customHeight="1" x14ac:dyDescent="0.25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</row>
    <row r="483" spans="1:20" ht="15.75" customHeight="1" x14ac:dyDescent="0.25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</row>
    <row r="484" spans="1:20" ht="15.75" customHeight="1" x14ac:dyDescent="0.25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</row>
    <row r="485" spans="1:20" ht="15.75" customHeight="1" x14ac:dyDescent="0.25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</row>
    <row r="486" spans="1:20" ht="15.75" customHeight="1" x14ac:dyDescent="0.25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</row>
    <row r="487" spans="1:20" ht="15.75" customHeight="1" x14ac:dyDescent="0.25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</row>
    <row r="488" spans="1:20" ht="15.75" customHeight="1" x14ac:dyDescent="0.25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</row>
    <row r="489" spans="1:20" ht="15.75" customHeight="1" x14ac:dyDescent="0.25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</row>
    <row r="490" spans="1:20" ht="15.75" customHeight="1" x14ac:dyDescent="0.25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</row>
    <row r="491" spans="1:20" ht="15.75" customHeight="1" x14ac:dyDescent="0.25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</row>
    <row r="492" spans="1:20" ht="15.75" customHeight="1" x14ac:dyDescent="0.25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</row>
    <row r="493" spans="1:20" ht="15.75" customHeight="1" x14ac:dyDescent="0.25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</row>
    <row r="494" spans="1:20" ht="15.75" customHeight="1" x14ac:dyDescent="0.25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</row>
    <row r="495" spans="1:20" ht="15.75" customHeight="1" x14ac:dyDescent="0.25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</row>
    <row r="496" spans="1:20" ht="15.75" customHeight="1" x14ac:dyDescent="0.25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</row>
    <row r="497" spans="1:20" ht="15.75" customHeight="1" x14ac:dyDescent="0.25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</row>
    <row r="498" spans="1:20" ht="15.75" customHeight="1" x14ac:dyDescent="0.25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</row>
    <row r="499" spans="1:20" ht="15.75" customHeight="1" x14ac:dyDescent="0.25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</row>
    <row r="500" spans="1:20" ht="15.75" customHeight="1" x14ac:dyDescent="0.25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</row>
    <row r="501" spans="1:20" ht="15.75" customHeight="1" x14ac:dyDescent="0.25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</row>
    <row r="502" spans="1:20" ht="15.75" customHeight="1" x14ac:dyDescent="0.25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</row>
    <row r="503" spans="1:20" ht="15.75" customHeight="1" x14ac:dyDescent="0.25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</row>
    <row r="504" spans="1:20" ht="15.75" customHeight="1" x14ac:dyDescent="0.25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</row>
    <row r="505" spans="1:20" ht="15.75" customHeight="1" x14ac:dyDescent="0.25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</row>
    <row r="506" spans="1:20" ht="15.75" customHeight="1" x14ac:dyDescent="0.25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</row>
    <row r="507" spans="1:20" ht="15.75" customHeight="1" x14ac:dyDescent="0.25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</row>
    <row r="508" spans="1:20" ht="15.75" customHeight="1" x14ac:dyDescent="0.25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</row>
    <row r="509" spans="1:20" ht="15.75" customHeight="1" x14ac:dyDescent="0.25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</row>
    <row r="510" spans="1:20" ht="15.75" customHeight="1" x14ac:dyDescent="0.25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</row>
    <row r="511" spans="1:20" ht="15.75" customHeight="1" x14ac:dyDescent="0.25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</row>
    <row r="512" spans="1:20" ht="15.75" customHeight="1" x14ac:dyDescent="0.25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</row>
    <row r="513" spans="1:20" ht="15.75" customHeight="1" x14ac:dyDescent="0.25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</row>
    <row r="514" spans="1:20" ht="15.75" customHeight="1" x14ac:dyDescent="0.25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</row>
    <row r="515" spans="1:20" ht="15.75" customHeight="1" x14ac:dyDescent="0.25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</row>
    <row r="516" spans="1:20" ht="15.75" customHeight="1" x14ac:dyDescent="0.25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</row>
    <row r="517" spans="1:20" ht="15.75" customHeight="1" x14ac:dyDescent="0.25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</row>
    <row r="518" spans="1:20" ht="15.75" customHeight="1" x14ac:dyDescent="0.25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</row>
    <row r="519" spans="1:20" ht="15.75" customHeight="1" x14ac:dyDescent="0.25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</row>
    <row r="520" spans="1:20" ht="15.75" customHeight="1" x14ac:dyDescent="0.25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</row>
    <row r="521" spans="1:20" ht="15.75" customHeight="1" x14ac:dyDescent="0.25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</row>
    <row r="522" spans="1:20" ht="15.75" customHeight="1" x14ac:dyDescent="0.25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</row>
    <row r="523" spans="1:20" ht="15.75" customHeight="1" x14ac:dyDescent="0.25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</row>
    <row r="524" spans="1:20" ht="15.75" customHeight="1" x14ac:dyDescent="0.25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</row>
    <row r="525" spans="1:20" ht="15.75" customHeight="1" x14ac:dyDescent="0.25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</row>
    <row r="526" spans="1:20" ht="15.75" customHeight="1" x14ac:dyDescent="0.25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</row>
    <row r="527" spans="1:20" ht="15.75" customHeight="1" x14ac:dyDescent="0.25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</row>
    <row r="528" spans="1:20" ht="15.75" customHeight="1" x14ac:dyDescent="0.25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</row>
    <row r="529" spans="1:20" ht="15.75" customHeight="1" x14ac:dyDescent="0.25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</row>
    <row r="530" spans="1:20" ht="15.75" customHeight="1" x14ac:dyDescent="0.25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</row>
    <row r="531" spans="1:20" ht="15.75" customHeight="1" x14ac:dyDescent="0.25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</row>
    <row r="532" spans="1:20" ht="15.75" customHeight="1" x14ac:dyDescent="0.25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</row>
    <row r="533" spans="1:20" ht="15.75" customHeight="1" x14ac:dyDescent="0.25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</row>
    <row r="534" spans="1:20" ht="15.75" customHeight="1" x14ac:dyDescent="0.25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</row>
    <row r="535" spans="1:20" ht="15.75" customHeight="1" x14ac:dyDescent="0.25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</row>
    <row r="536" spans="1:20" ht="15.75" customHeight="1" x14ac:dyDescent="0.25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</row>
    <row r="537" spans="1:20" ht="15.75" customHeight="1" x14ac:dyDescent="0.25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</row>
    <row r="538" spans="1:20" ht="15.75" customHeight="1" x14ac:dyDescent="0.25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</row>
    <row r="539" spans="1:20" ht="15.75" customHeight="1" x14ac:dyDescent="0.25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</row>
    <row r="540" spans="1:20" ht="15.75" customHeight="1" x14ac:dyDescent="0.25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</row>
    <row r="541" spans="1:20" ht="15.75" customHeight="1" x14ac:dyDescent="0.25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</row>
    <row r="542" spans="1:20" ht="15.75" customHeight="1" x14ac:dyDescent="0.25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</row>
    <row r="543" spans="1:20" ht="15.75" customHeight="1" x14ac:dyDescent="0.25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</row>
    <row r="544" spans="1:20" ht="15.75" customHeight="1" x14ac:dyDescent="0.25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</row>
    <row r="545" spans="1:20" ht="15.75" customHeight="1" x14ac:dyDescent="0.25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</row>
    <row r="546" spans="1:20" ht="15.75" customHeight="1" x14ac:dyDescent="0.25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</row>
    <row r="547" spans="1:20" ht="15.75" customHeight="1" x14ac:dyDescent="0.25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</row>
    <row r="548" spans="1:20" ht="15.75" customHeight="1" x14ac:dyDescent="0.25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</row>
    <row r="549" spans="1:20" ht="15.75" customHeight="1" x14ac:dyDescent="0.25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</row>
    <row r="550" spans="1:20" ht="15.75" customHeight="1" x14ac:dyDescent="0.25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</row>
    <row r="551" spans="1:20" ht="15.75" customHeight="1" x14ac:dyDescent="0.25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</row>
    <row r="552" spans="1:20" ht="15.75" customHeight="1" x14ac:dyDescent="0.25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</row>
    <row r="553" spans="1:20" ht="15.75" customHeight="1" x14ac:dyDescent="0.25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</row>
    <row r="554" spans="1:20" ht="15.75" customHeight="1" x14ac:dyDescent="0.25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</row>
    <row r="555" spans="1:20" ht="15.75" customHeight="1" x14ac:dyDescent="0.25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</row>
    <row r="556" spans="1:20" ht="15.75" customHeight="1" x14ac:dyDescent="0.25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</row>
    <row r="557" spans="1:20" ht="15.75" customHeight="1" x14ac:dyDescent="0.25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</row>
    <row r="558" spans="1:20" ht="15.75" customHeight="1" x14ac:dyDescent="0.25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</row>
    <row r="559" spans="1:20" ht="15.75" customHeight="1" x14ac:dyDescent="0.25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</row>
    <row r="560" spans="1:20" ht="15.75" customHeight="1" x14ac:dyDescent="0.25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</row>
    <row r="561" spans="1:20" ht="15.75" customHeight="1" x14ac:dyDescent="0.25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</row>
    <row r="562" spans="1:20" ht="15.75" customHeight="1" x14ac:dyDescent="0.25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</row>
    <row r="563" spans="1:20" ht="15.75" customHeight="1" x14ac:dyDescent="0.25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</row>
    <row r="564" spans="1:20" ht="15.75" customHeight="1" x14ac:dyDescent="0.25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</row>
    <row r="565" spans="1:20" ht="15.75" customHeight="1" x14ac:dyDescent="0.25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</row>
    <row r="566" spans="1:20" ht="15.75" customHeight="1" x14ac:dyDescent="0.25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</row>
    <row r="567" spans="1:20" ht="15.75" customHeight="1" x14ac:dyDescent="0.25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</row>
    <row r="568" spans="1:20" ht="15.75" customHeight="1" x14ac:dyDescent="0.25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</row>
    <row r="569" spans="1:20" ht="15.75" customHeight="1" x14ac:dyDescent="0.25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</row>
    <row r="570" spans="1:20" ht="15.75" customHeight="1" x14ac:dyDescent="0.25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</row>
    <row r="571" spans="1:20" ht="15.75" customHeight="1" x14ac:dyDescent="0.25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</row>
    <row r="572" spans="1:20" ht="15.75" customHeight="1" x14ac:dyDescent="0.25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</row>
    <row r="573" spans="1:20" ht="15.75" customHeight="1" x14ac:dyDescent="0.25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</row>
    <row r="574" spans="1:20" ht="15.75" customHeight="1" x14ac:dyDescent="0.25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</row>
    <row r="575" spans="1:20" ht="15.75" customHeight="1" x14ac:dyDescent="0.25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</row>
    <row r="576" spans="1:20" ht="15.75" customHeight="1" x14ac:dyDescent="0.25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</row>
    <row r="577" spans="1:20" ht="15.75" customHeight="1" x14ac:dyDescent="0.25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</row>
    <row r="578" spans="1:20" ht="15.75" customHeight="1" x14ac:dyDescent="0.25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</row>
    <row r="579" spans="1:20" ht="15.75" customHeight="1" x14ac:dyDescent="0.25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</row>
    <row r="580" spans="1:20" ht="15.75" customHeight="1" x14ac:dyDescent="0.25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</row>
    <row r="581" spans="1:20" ht="15.75" customHeight="1" x14ac:dyDescent="0.25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</row>
    <row r="582" spans="1:20" ht="15.75" customHeight="1" x14ac:dyDescent="0.25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</row>
    <row r="583" spans="1:20" ht="15.75" customHeight="1" x14ac:dyDescent="0.25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</row>
    <row r="584" spans="1:20" ht="15.75" customHeight="1" x14ac:dyDescent="0.25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</row>
    <row r="585" spans="1:20" ht="15.75" customHeight="1" x14ac:dyDescent="0.25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</row>
    <row r="586" spans="1:20" ht="15.75" customHeight="1" x14ac:dyDescent="0.25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</row>
    <row r="587" spans="1:20" ht="15.75" customHeight="1" x14ac:dyDescent="0.25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</row>
    <row r="588" spans="1:20" ht="15.75" customHeight="1" x14ac:dyDescent="0.25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</row>
    <row r="589" spans="1:20" ht="15.75" customHeight="1" x14ac:dyDescent="0.25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</row>
    <row r="590" spans="1:20" ht="15.75" customHeight="1" x14ac:dyDescent="0.25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</row>
    <row r="591" spans="1:20" ht="15.75" customHeight="1" x14ac:dyDescent="0.25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</row>
    <row r="592" spans="1:20" ht="15.75" customHeight="1" x14ac:dyDescent="0.25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</row>
    <row r="593" spans="1:20" ht="15.75" customHeight="1" x14ac:dyDescent="0.25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</row>
    <row r="594" spans="1:20" ht="15.75" customHeight="1" x14ac:dyDescent="0.25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</row>
    <row r="595" spans="1:20" ht="15.75" customHeight="1" x14ac:dyDescent="0.25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</row>
    <row r="596" spans="1:20" ht="15.75" customHeight="1" x14ac:dyDescent="0.25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</row>
    <row r="597" spans="1:20" ht="15.75" customHeight="1" x14ac:dyDescent="0.25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</row>
    <row r="598" spans="1:20" ht="15.75" customHeight="1" x14ac:dyDescent="0.25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</row>
    <row r="599" spans="1:20" ht="15.75" customHeight="1" x14ac:dyDescent="0.25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</row>
    <row r="600" spans="1:20" ht="15.75" customHeight="1" x14ac:dyDescent="0.25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</row>
    <row r="601" spans="1:20" ht="15.75" customHeight="1" x14ac:dyDescent="0.25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</row>
    <row r="602" spans="1:20" ht="15.75" customHeight="1" x14ac:dyDescent="0.25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</row>
    <row r="603" spans="1:20" ht="15.75" customHeight="1" x14ac:dyDescent="0.25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</row>
    <row r="604" spans="1:20" ht="15.75" customHeight="1" x14ac:dyDescent="0.25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</row>
    <row r="605" spans="1:20" ht="15.75" customHeight="1" x14ac:dyDescent="0.25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</row>
    <row r="606" spans="1:20" ht="15.75" customHeight="1" x14ac:dyDescent="0.25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</row>
    <row r="607" spans="1:20" ht="15.75" customHeight="1" x14ac:dyDescent="0.25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</row>
    <row r="608" spans="1:20" ht="15.75" customHeight="1" x14ac:dyDescent="0.25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</row>
    <row r="609" spans="1:20" ht="15.75" customHeight="1" x14ac:dyDescent="0.25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</row>
    <row r="610" spans="1:20" ht="15.75" customHeight="1" x14ac:dyDescent="0.25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</row>
    <row r="611" spans="1:20" ht="15.75" customHeight="1" x14ac:dyDescent="0.25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</row>
    <row r="612" spans="1:20" ht="15.75" customHeight="1" x14ac:dyDescent="0.25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</row>
    <row r="613" spans="1:20" ht="15.75" customHeight="1" x14ac:dyDescent="0.25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</row>
    <row r="614" spans="1:20" ht="15.75" customHeight="1" x14ac:dyDescent="0.25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</row>
    <row r="615" spans="1:20" ht="15.75" customHeight="1" x14ac:dyDescent="0.25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</row>
    <row r="616" spans="1:20" ht="15.75" customHeight="1" x14ac:dyDescent="0.25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</row>
    <row r="617" spans="1:20" ht="15.75" customHeight="1" x14ac:dyDescent="0.25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</row>
    <row r="618" spans="1:20" ht="15.75" customHeight="1" x14ac:dyDescent="0.25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</row>
    <row r="619" spans="1:20" ht="15.75" customHeight="1" x14ac:dyDescent="0.25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</row>
    <row r="620" spans="1:20" ht="15.75" customHeight="1" x14ac:dyDescent="0.25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</row>
    <row r="621" spans="1:20" ht="15.75" customHeight="1" x14ac:dyDescent="0.25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</row>
    <row r="622" spans="1:20" ht="15.75" customHeight="1" x14ac:dyDescent="0.25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</row>
    <row r="623" spans="1:20" ht="15.75" customHeight="1" x14ac:dyDescent="0.25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</row>
    <row r="624" spans="1:20" ht="15.75" customHeight="1" x14ac:dyDescent="0.25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</row>
    <row r="625" spans="1:20" ht="15.75" customHeight="1" x14ac:dyDescent="0.25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</row>
    <row r="626" spans="1:20" ht="15.75" customHeight="1" x14ac:dyDescent="0.25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</row>
    <row r="627" spans="1:20" ht="15.75" customHeight="1" x14ac:dyDescent="0.25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</row>
    <row r="628" spans="1:20" ht="15.75" customHeight="1" x14ac:dyDescent="0.25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</row>
    <row r="629" spans="1:20" ht="15.75" customHeight="1" x14ac:dyDescent="0.25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</row>
    <row r="630" spans="1:20" ht="15.75" customHeight="1" x14ac:dyDescent="0.25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</row>
    <row r="631" spans="1:20" ht="15.75" customHeight="1" x14ac:dyDescent="0.25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</row>
    <row r="632" spans="1:20" ht="15.75" customHeight="1" x14ac:dyDescent="0.25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</row>
    <row r="633" spans="1:20" ht="15.75" customHeight="1" x14ac:dyDescent="0.25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</row>
    <row r="634" spans="1:20" ht="15.75" customHeight="1" x14ac:dyDescent="0.25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</row>
    <row r="635" spans="1:20" ht="15.75" customHeight="1" x14ac:dyDescent="0.25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</row>
    <row r="636" spans="1:20" ht="15.75" customHeight="1" x14ac:dyDescent="0.25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</row>
    <row r="637" spans="1:20" ht="15.75" customHeight="1" x14ac:dyDescent="0.25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</row>
    <row r="638" spans="1:20" ht="15.75" customHeight="1" x14ac:dyDescent="0.25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</row>
    <row r="639" spans="1:20" ht="15.75" customHeight="1" x14ac:dyDescent="0.25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</row>
    <row r="640" spans="1:20" ht="15.75" customHeight="1" x14ac:dyDescent="0.25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</row>
    <row r="641" spans="1:20" ht="15.75" customHeight="1" x14ac:dyDescent="0.25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</row>
    <row r="642" spans="1:20" ht="15.75" customHeight="1" x14ac:dyDescent="0.25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</row>
    <row r="643" spans="1:20" ht="15.75" customHeight="1" x14ac:dyDescent="0.25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</row>
    <row r="644" spans="1:20" ht="15.75" customHeight="1" x14ac:dyDescent="0.25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</row>
    <row r="645" spans="1:20" ht="15.75" customHeight="1" x14ac:dyDescent="0.25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</row>
    <row r="646" spans="1:20" ht="15.75" customHeight="1" x14ac:dyDescent="0.25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</row>
    <row r="647" spans="1:20" ht="15.75" customHeight="1" x14ac:dyDescent="0.25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</row>
    <row r="648" spans="1:20" ht="15.75" customHeight="1" x14ac:dyDescent="0.25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</row>
    <row r="649" spans="1:20" ht="15.75" customHeight="1" x14ac:dyDescent="0.25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</row>
    <row r="650" spans="1:20" ht="15.75" customHeight="1" x14ac:dyDescent="0.25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</row>
    <row r="651" spans="1:20" ht="15.75" customHeight="1" x14ac:dyDescent="0.25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</row>
    <row r="652" spans="1:20" ht="15.75" customHeight="1" x14ac:dyDescent="0.25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</row>
    <row r="653" spans="1:20" ht="15.75" customHeight="1" x14ac:dyDescent="0.25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</row>
    <row r="654" spans="1:20" ht="15.75" customHeight="1" x14ac:dyDescent="0.25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</row>
    <row r="655" spans="1:20" ht="15.75" customHeight="1" x14ac:dyDescent="0.25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</row>
    <row r="656" spans="1:20" ht="15.75" customHeight="1" x14ac:dyDescent="0.25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</row>
    <row r="657" spans="1:20" ht="15.75" customHeight="1" x14ac:dyDescent="0.25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</row>
    <row r="658" spans="1:20" ht="15.75" customHeight="1" x14ac:dyDescent="0.25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</row>
    <row r="659" spans="1:20" ht="15.75" customHeight="1" x14ac:dyDescent="0.25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</row>
    <row r="660" spans="1:20" ht="15.75" customHeight="1" x14ac:dyDescent="0.25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</row>
    <row r="661" spans="1:20" ht="15.75" customHeight="1" x14ac:dyDescent="0.25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</row>
    <row r="662" spans="1:20" ht="15.75" customHeight="1" x14ac:dyDescent="0.25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</row>
    <row r="663" spans="1:20" ht="15.75" customHeight="1" x14ac:dyDescent="0.25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</row>
    <row r="664" spans="1:20" ht="15.75" customHeight="1" x14ac:dyDescent="0.25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</row>
    <row r="665" spans="1:20" ht="15.75" customHeight="1" x14ac:dyDescent="0.25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</row>
    <row r="666" spans="1:20" ht="15.75" customHeight="1" x14ac:dyDescent="0.25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</row>
    <row r="667" spans="1:20" ht="15.75" customHeight="1" x14ac:dyDescent="0.25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</row>
    <row r="668" spans="1:20" ht="15.75" customHeight="1" x14ac:dyDescent="0.25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</row>
    <row r="669" spans="1:20" ht="15.75" customHeight="1" x14ac:dyDescent="0.25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</row>
    <row r="670" spans="1:20" ht="15.75" customHeight="1" x14ac:dyDescent="0.25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</row>
    <row r="671" spans="1:20" ht="15.75" customHeight="1" x14ac:dyDescent="0.25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</row>
    <row r="672" spans="1:20" ht="15.75" customHeight="1" x14ac:dyDescent="0.25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</row>
    <row r="673" spans="1:20" ht="15.75" customHeight="1" x14ac:dyDescent="0.25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</row>
    <row r="674" spans="1:20" ht="15.75" customHeight="1" x14ac:dyDescent="0.25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</row>
    <row r="675" spans="1:20" ht="15.75" customHeight="1" x14ac:dyDescent="0.25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</row>
    <row r="676" spans="1:20" ht="15.75" customHeight="1" x14ac:dyDescent="0.25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</row>
    <row r="677" spans="1:20" ht="15.75" customHeight="1" x14ac:dyDescent="0.25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</row>
    <row r="678" spans="1:20" ht="15.75" customHeight="1" x14ac:dyDescent="0.25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</row>
    <row r="679" spans="1:20" ht="15.75" customHeight="1" x14ac:dyDescent="0.25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</row>
    <row r="680" spans="1:20" ht="15.75" customHeight="1" x14ac:dyDescent="0.25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</row>
    <row r="681" spans="1:20" ht="15.75" customHeight="1" x14ac:dyDescent="0.25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</row>
    <row r="682" spans="1:20" ht="15.75" customHeight="1" x14ac:dyDescent="0.25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</row>
    <row r="683" spans="1:20" ht="15.75" customHeight="1" x14ac:dyDescent="0.25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</row>
    <row r="684" spans="1:20" ht="15.75" customHeight="1" x14ac:dyDescent="0.25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</row>
    <row r="685" spans="1:20" ht="15.75" customHeight="1" x14ac:dyDescent="0.25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</row>
    <row r="686" spans="1:20" ht="15.75" customHeight="1" x14ac:dyDescent="0.25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</row>
    <row r="687" spans="1:20" ht="15.75" customHeight="1" x14ac:dyDescent="0.25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</row>
    <row r="688" spans="1:20" ht="15.75" customHeight="1" x14ac:dyDescent="0.25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</row>
    <row r="689" spans="1:20" ht="15.75" customHeight="1" x14ac:dyDescent="0.25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</row>
    <row r="690" spans="1:20" ht="15.75" customHeight="1" x14ac:dyDescent="0.25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</row>
    <row r="691" spans="1:20" ht="15.75" customHeight="1" x14ac:dyDescent="0.25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</row>
    <row r="692" spans="1:20" ht="15.75" customHeight="1" x14ac:dyDescent="0.25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</row>
    <row r="693" spans="1:20" ht="15.75" customHeight="1" x14ac:dyDescent="0.25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</row>
    <row r="694" spans="1:20" ht="15.75" customHeight="1" x14ac:dyDescent="0.25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</row>
    <row r="695" spans="1:20" ht="15.75" customHeight="1" x14ac:dyDescent="0.25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</row>
    <row r="696" spans="1:20" ht="15.75" customHeight="1" x14ac:dyDescent="0.25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</row>
    <row r="697" spans="1:20" ht="15.75" customHeight="1" x14ac:dyDescent="0.25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</row>
    <row r="698" spans="1:20" ht="15.75" customHeight="1" x14ac:dyDescent="0.25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</row>
    <row r="699" spans="1:20" ht="15.75" customHeight="1" x14ac:dyDescent="0.25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</row>
    <row r="700" spans="1:20" ht="15.75" customHeight="1" x14ac:dyDescent="0.25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</row>
    <row r="701" spans="1:20" ht="15.75" customHeight="1" x14ac:dyDescent="0.25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</row>
    <row r="702" spans="1:20" ht="15.75" customHeight="1" x14ac:dyDescent="0.25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</row>
    <row r="703" spans="1:20" ht="15.75" customHeight="1" x14ac:dyDescent="0.25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</row>
    <row r="704" spans="1:20" ht="15.75" customHeight="1" x14ac:dyDescent="0.25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</row>
    <row r="705" spans="1:20" ht="15.75" customHeight="1" x14ac:dyDescent="0.25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</row>
    <row r="706" spans="1:20" ht="15.75" customHeight="1" x14ac:dyDescent="0.25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</row>
    <row r="707" spans="1:20" ht="15.75" customHeight="1" x14ac:dyDescent="0.25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</row>
    <row r="708" spans="1:20" ht="15.75" customHeight="1" x14ac:dyDescent="0.25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</row>
    <row r="709" spans="1:20" ht="15.75" customHeight="1" x14ac:dyDescent="0.25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</row>
    <row r="710" spans="1:20" ht="15.75" customHeight="1" x14ac:dyDescent="0.25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</row>
    <row r="711" spans="1:20" ht="15.75" customHeight="1" x14ac:dyDescent="0.25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</row>
    <row r="712" spans="1:20" ht="15.75" customHeight="1" x14ac:dyDescent="0.25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</row>
    <row r="713" spans="1:20" ht="15.75" customHeight="1" x14ac:dyDescent="0.25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</row>
    <row r="714" spans="1:20" ht="15.75" customHeight="1" x14ac:dyDescent="0.25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</row>
    <row r="715" spans="1:20" ht="15.75" customHeight="1" x14ac:dyDescent="0.25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</row>
    <row r="716" spans="1:20" ht="15.75" customHeight="1" x14ac:dyDescent="0.25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</row>
    <row r="717" spans="1:20" ht="15.75" customHeight="1" x14ac:dyDescent="0.25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</row>
    <row r="718" spans="1:20" ht="15.75" customHeight="1" x14ac:dyDescent="0.25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</row>
    <row r="719" spans="1:20" ht="15.75" customHeight="1" x14ac:dyDescent="0.25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</row>
    <row r="720" spans="1:20" ht="15.75" customHeight="1" x14ac:dyDescent="0.25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</row>
    <row r="721" spans="1:20" ht="15.75" customHeight="1" x14ac:dyDescent="0.25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</row>
    <row r="722" spans="1:20" ht="15.75" customHeight="1" x14ac:dyDescent="0.25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</row>
    <row r="723" spans="1:20" ht="15.75" customHeight="1" x14ac:dyDescent="0.25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</row>
    <row r="724" spans="1:20" ht="15.75" customHeight="1" x14ac:dyDescent="0.25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</row>
    <row r="725" spans="1:20" ht="15.75" customHeight="1" x14ac:dyDescent="0.25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</row>
    <row r="726" spans="1:20" ht="15.75" customHeight="1" x14ac:dyDescent="0.25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</row>
    <row r="727" spans="1:20" ht="15.75" customHeight="1" x14ac:dyDescent="0.25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</row>
    <row r="728" spans="1:20" ht="15.75" customHeight="1" x14ac:dyDescent="0.25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</row>
    <row r="729" spans="1:20" ht="15.75" customHeight="1" x14ac:dyDescent="0.25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</row>
    <row r="730" spans="1:20" ht="15.75" customHeight="1" x14ac:dyDescent="0.25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</row>
    <row r="731" spans="1:20" ht="15.75" customHeight="1" x14ac:dyDescent="0.25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</row>
    <row r="732" spans="1:20" ht="15.75" customHeight="1" x14ac:dyDescent="0.25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</row>
    <row r="733" spans="1:20" ht="15.75" customHeight="1" x14ac:dyDescent="0.25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</row>
    <row r="734" spans="1:20" ht="15.75" customHeight="1" x14ac:dyDescent="0.25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</row>
    <row r="735" spans="1:20" ht="15.75" customHeight="1" x14ac:dyDescent="0.25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</row>
    <row r="736" spans="1:20" ht="15.75" customHeight="1" x14ac:dyDescent="0.25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</row>
    <row r="737" spans="1:20" ht="15.75" customHeight="1" x14ac:dyDescent="0.25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</row>
    <row r="738" spans="1:20" ht="15.75" customHeight="1" x14ac:dyDescent="0.25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</row>
    <row r="739" spans="1:20" ht="15.75" customHeight="1" x14ac:dyDescent="0.25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</row>
    <row r="740" spans="1:20" ht="15.75" customHeight="1" x14ac:dyDescent="0.25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</row>
    <row r="741" spans="1:20" ht="15.75" customHeight="1" x14ac:dyDescent="0.25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</row>
    <row r="742" spans="1:20" ht="15.75" customHeight="1" x14ac:dyDescent="0.25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</row>
    <row r="743" spans="1:20" ht="15.75" customHeight="1" x14ac:dyDescent="0.25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</row>
    <row r="744" spans="1:20" ht="15.75" customHeight="1" x14ac:dyDescent="0.25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</row>
    <row r="745" spans="1:20" ht="15.75" customHeight="1" x14ac:dyDescent="0.25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</row>
    <row r="746" spans="1:20" ht="15.75" customHeight="1" x14ac:dyDescent="0.25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</row>
    <row r="747" spans="1:20" ht="15.75" customHeight="1" x14ac:dyDescent="0.25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</row>
    <row r="748" spans="1:20" ht="15.75" customHeight="1" x14ac:dyDescent="0.25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</row>
    <row r="749" spans="1:20" ht="15.75" customHeight="1" x14ac:dyDescent="0.25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</row>
    <row r="750" spans="1:20" ht="15.75" customHeight="1" x14ac:dyDescent="0.25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</row>
    <row r="751" spans="1:20" ht="15.75" customHeight="1" x14ac:dyDescent="0.25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</row>
    <row r="752" spans="1:20" ht="15.75" customHeight="1" x14ac:dyDescent="0.25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</row>
    <row r="753" spans="1:20" ht="15.75" customHeight="1" x14ac:dyDescent="0.25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</row>
    <row r="754" spans="1:20" ht="15.75" customHeight="1" x14ac:dyDescent="0.25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</row>
    <row r="755" spans="1:20" ht="15.75" customHeight="1" x14ac:dyDescent="0.25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</row>
    <row r="756" spans="1:20" ht="15.75" customHeight="1" x14ac:dyDescent="0.25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</row>
    <row r="757" spans="1:20" ht="15.75" customHeight="1" x14ac:dyDescent="0.25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</row>
    <row r="758" spans="1:20" ht="15.75" customHeight="1" x14ac:dyDescent="0.25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</row>
    <row r="759" spans="1:20" ht="15.75" customHeight="1" x14ac:dyDescent="0.25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</row>
    <row r="760" spans="1:20" ht="15.75" customHeight="1" x14ac:dyDescent="0.25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</row>
    <row r="761" spans="1:20" ht="15.75" customHeight="1" x14ac:dyDescent="0.25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</row>
    <row r="762" spans="1:20" ht="15.75" customHeight="1" x14ac:dyDescent="0.25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</row>
    <row r="763" spans="1:20" ht="15.75" customHeight="1" x14ac:dyDescent="0.25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</row>
    <row r="764" spans="1:20" ht="15.75" customHeight="1" x14ac:dyDescent="0.25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</row>
    <row r="765" spans="1:20" ht="15.75" customHeight="1" x14ac:dyDescent="0.25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</row>
    <row r="766" spans="1:20" ht="15.75" customHeight="1" x14ac:dyDescent="0.25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</row>
    <row r="767" spans="1:20" ht="15.75" customHeight="1" x14ac:dyDescent="0.25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</row>
    <row r="768" spans="1:20" ht="15.75" customHeight="1" x14ac:dyDescent="0.25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</row>
    <row r="769" spans="1:20" ht="15.75" customHeight="1" x14ac:dyDescent="0.25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</row>
    <row r="770" spans="1:20" ht="15.75" customHeight="1" x14ac:dyDescent="0.25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</row>
    <row r="771" spans="1:20" ht="15.75" customHeight="1" x14ac:dyDescent="0.25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</row>
    <row r="772" spans="1:20" ht="15.75" customHeight="1" x14ac:dyDescent="0.25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</row>
    <row r="773" spans="1:20" ht="15.75" customHeight="1" x14ac:dyDescent="0.25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</row>
    <row r="774" spans="1:20" ht="15.75" customHeight="1" x14ac:dyDescent="0.25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</row>
    <row r="775" spans="1:20" ht="15.75" customHeight="1" x14ac:dyDescent="0.25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</row>
    <row r="776" spans="1:20" ht="15.75" customHeight="1" x14ac:dyDescent="0.25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</row>
    <row r="777" spans="1:20" ht="15.75" customHeight="1" x14ac:dyDescent="0.25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</row>
    <row r="778" spans="1:20" ht="15.75" customHeight="1" x14ac:dyDescent="0.25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</row>
    <row r="779" spans="1:20" ht="15.75" customHeight="1" x14ac:dyDescent="0.25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</row>
    <row r="780" spans="1:20" ht="15.75" customHeight="1" x14ac:dyDescent="0.25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</row>
    <row r="781" spans="1:20" ht="15.75" customHeight="1" x14ac:dyDescent="0.25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</row>
    <row r="782" spans="1:20" ht="15.75" customHeight="1" x14ac:dyDescent="0.25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</row>
    <row r="783" spans="1:20" ht="15.75" customHeight="1" x14ac:dyDescent="0.25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</row>
    <row r="784" spans="1:20" ht="15.75" customHeight="1" x14ac:dyDescent="0.25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</row>
    <row r="785" spans="1:20" ht="15.75" customHeight="1" x14ac:dyDescent="0.25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</row>
    <row r="786" spans="1:20" ht="15.75" customHeight="1" x14ac:dyDescent="0.25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</row>
    <row r="787" spans="1:20" ht="15.75" customHeight="1" x14ac:dyDescent="0.25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</row>
    <row r="788" spans="1:20" ht="15.75" customHeight="1" x14ac:dyDescent="0.25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</row>
    <row r="789" spans="1:20" ht="15.75" customHeight="1" x14ac:dyDescent="0.25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</row>
    <row r="790" spans="1:20" ht="15.75" customHeight="1" x14ac:dyDescent="0.25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</row>
    <row r="791" spans="1:20" ht="15.75" customHeight="1" x14ac:dyDescent="0.25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</row>
    <row r="792" spans="1:20" ht="15.75" customHeight="1" x14ac:dyDescent="0.25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</row>
    <row r="793" spans="1:20" ht="15.75" customHeight="1" x14ac:dyDescent="0.25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</row>
    <row r="794" spans="1:20" ht="15.75" customHeight="1" x14ac:dyDescent="0.25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</row>
    <row r="795" spans="1:20" ht="15.75" customHeight="1" x14ac:dyDescent="0.25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</row>
    <row r="796" spans="1:20" ht="15.75" customHeight="1" x14ac:dyDescent="0.25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</row>
    <row r="797" spans="1:20" ht="15.75" customHeight="1" x14ac:dyDescent="0.25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</row>
    <row r="798" spans="1:20" ht="15.75" customHeight="1" x14ac:dyDescent="0.25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</row>
    <row r="799" spans="1:20" ht="15.75" customHeight="1" x14ac:dyDescent="0.25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</row>
    <row r="800" spans="1:20" ht="15.75" customHeight="1" x14ac:dyDescent="0.25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</row>
    <row r="801" spans="1:20" ht="15.75" customHeight="1" x14ac:dyDescent="0.25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</row>
    <row r="802" spans="1:20" ht="15.75" customHeight="1" x14ac:dyDescent="0.25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</row>
    <row r="803" spans="1:20" ht="15.75" customHeight="1" x14ac:dyDescent="0.25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</row>
    <row r="804" spans="1:20" ht="15.75" customHeight="1" x14ac:dyDescent="0.25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</row>
    <row r="805" spans="1:20" ht="15.75" customHeight="1" x14ac:dyDescent="0.25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</row>
    <row r="806" spans="1:20" ht="15.75" customHeight="1" x14ac:dyDescent="0.25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</row>
    <row r="807" spans="1:20" ht="15.75" customHeight="1" x14ac:dyDescent="0.25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</row>
    <row r="808" spans="1:20" ht="15.75" customHeight="1" x14ac:dyDescent="0.25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</row>
    <row r="809" spans="1:20" ht="15.75" customHeight="1" x14ac:dyDescent="0.25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</row>
    <row r="810" spans="1:20" ht="15.75" customHeight="1" x14ac:dyDescent="0.25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</row>
    <row r="811" spans="1:20" ht="15.75" customHeight="1" x14ac:dyDescent="0.25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</row>
    <row r="812" spans="1:20" ht="15.75" customHeight="1" x14ac:dyDescent="0.25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</row>
    <row r="813" spans="1:20" ht="15.75" customHeight="1" x14ac:dyDescent="0.25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</row>
    <row r="814" spans="1:20" ht="15.75" customHeight="1" x14ac:dyDescent="0.25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</row>
    <row r="815" spans="1:20" ht="15.75" customHeight="1" x14ac:dyDescent="0.25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</row>
    <row r="816" spans="1:20" ht="15.75" customHeight="1" x14ac:dyDescent="0.25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</row>
    <row r="817" spans="1:20" ht="15.75" customHeight="1" x14ac:dyDescent="0.25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</row>
    <row r="818" spans="1:20" ht="15.75" customHeight="1" x14ac:dyDescent="0.25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</row>
    <row r="819" spans="1:20" ht="15.75" customHeight="1" x14ac:dyDescent="0.25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</row>
    <row r="820" spans="1:20" ht="15.75" customHeight="1" x14ac:dyDescent="0.25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</row>
    <row r="821" spans="1:20" ht="15.75" customHeight="1" x14ac:dyDescent="0.25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</row>
    <row r="822" spans="1:20" ht="15.75" customHeight="1" x14ac:dyDescent="0.25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</row>
    <row r="823" spans="1:20" ht="15.75" customHeight="1" x14ac:dyDescent="0.25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</row>
    <row r="824" spans="1:20" ht="15.75" customHeight="1" x14ac:dyDescent="0.25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</row>
    <row r="825" spans="1:20" ht="15.75" customHeight="1" x14ac:dyDescent="0.25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</row>
    <row r="826" spans="1:20" ht="15.75" customHeight="1" x14ac:dyDescent="0.25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</row>
    <row r="827" spans="1:20" ht="15.75" customHeight="1" x14ac:dyDescent="0.25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</row>
    <row r="828" spans="1:20" ht="15.75" customHeight="1" x14ac:dyDescent="0.25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</row>
    <row r="829" spans="1:20" ht="15.75" customHeight="1" x14ac:dyDescent="0.25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</row>
    <row r="830" spans="1:20" ht="15.75" customHeight="1" x14ac:dyDescent="0.25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</row>
    <row r="831" spans="1:20" ht="15.75" customHeight="1" x14ac:dyDescent="0.25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</row>
    <row r="832" spans="1:20" ht="15.75" customHeight="1" x14ac:dyDescent="0.25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</row>
    <row r="833" spans="1:20" ht="15.75" customHeight="1" x14ac:dyDescent="0.25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</row>
    <row r="834" spans="1:20" ht="15.75" customHeight="1" x14ac:dyDescent="0.25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</row>
    <row r="835" spans="1:20" ht="15.75" customHeight="1" x14ac:dyDescent="0.25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</row>
    <row r="836" spans="1:20" ht="15.75" customHeight="1" x14ac:dyDescent="0.25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</row>
    <row r="837" spans="1:20" ht="15.75" customHeight="1" x14ac:dyDescent="0.25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</row>
    <row r="838" spans="1:20" ht="15.75" customHeight="1" x14ac:dyDescent="0.25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</row>
    <row r="839" spans="1:20" ht="15.75" customHeight="1" x14ac:dyDescent="0.25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</row>
    <row r="840" spans="1:20" ht="15.75" customHeight="1" x14ac:dyDescent="0.25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</row>
    <row r="841" spans="1:20" ht="15.75" customHeight="1" x14ac:dyDescent="0.25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</row>
    <row r="842" spans="1:20" ht="15.75" customHeight="1" x14ac:dyDescent="0.25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</row>
    <row r="843" spans="1:20" ht="15.75" customHeight="1" x14ac:dyDescent="0.25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</row>
    <row r="844" spans="1:20" ht="15.75" customHeight="1" x14ac:dyDescent="0.25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</row>
    <row r="845" spans="1:20" ht="15.75" customHeight="1" x14ac:dyDescent="0.25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</row>
    <row r="846" spans="1:20" ht="15.75" customHeight="1" x14ac:dyDescent="0.25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</row>
    <row r="847" spans="1:20" ht="15.75" customHeight="1" x14ac:dyDescent="0.25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</row>
    <row r="848" spans="1:20" ht="15.75" customHeight="1" x14ac:dyDescent="0.25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</row>
    <row r="849" spans="1:20" ht="15.75" customHeight="1" x14ac:dyDescent="0.25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</row>
    <row r="850" spans="1:20" ht="15.75" customHeight="1" x14ac:dyDescent="0.25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</row>
    <row r="851" spans="1:20" ht="15.75" customHeight="1" x14ac:dyDescent="0.25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</row>
    <row r="852" spans="1:20" ht="15.75" customHeight="1" x14ac:dyDescent="0.25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</row>
    <row r="853" spans="1:20" ht="15.75" customHeight="1" x14ac:dyDescent="0.25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</row>
    <row r="854" spans="1:20" ht="15.75" customHeight="1" x14ac:dyDescent="0.25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</row>
    <row r="855" spans="1:20" ht="15.75" customHeight="1" x14ac:dyDescent="0.25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</row>
    <row r="856" spans="1:20" ht="15.75" customHeight="1" x14ac:dyDescent="0.25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</row>
    <row r="857" spans="1:20" ht="15.75" customHeight="1" x14ac:dyDescent="0.25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</row>
    <row r="858" spans="1:20" ht="15.75" customHeight="1" x14ac:dyDescent="0.25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</row>
    <row r="859" spans="1:20" ht="15.75" customHeight="1" x14ac:dyDescent="0.25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</row>
    <row r="860" spans="1:20" ht="15.75" customHeight="1" x14ac:dyDescent="0.25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</row>
    <row r="861" spans="1:20" ht="15.75" customHeight="1" x14ac:dyDescent="0.25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</row>
    <row r="862" spans="1:20" ht="15.75" customHeight="1" x14ac:dyDescent="0.25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</row>
    <row r="863" spans="1:20" ht="15.75" customHeight="1" x14ac:dyDescent="0.25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</row>
    <row r="864" spans="1:20" ht="15.75" customHeight="1" x14ac:dyDescent="0.25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</row>
    <row r="865" spans="1:20" ht="15.75" customHeight="1" x14ac:dyDescent="0.25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</row>
    <row r="866" spans="1:20" ht="15.75" customHeight="1" x14ac:dyDescent="0.25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</row>
    <row r="867" spans="1:20" ht="15.75" customHeight="1" x14ac:dyDescent="0.25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</row>
    <row r="868" spans="1:20" ht="15.75" customHeight="1" x14ac:dyDescent="0.25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</row>
    <row r="869" spans="1:20" ht="15.75" customHeight="1" x14ac:dyDescent="0.25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</row>
    <row r="870" spans="1:20" ht="15.75" customHeight="1" x14ac:dyDescent="0.25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</row>
    <row r="871" spans="1:20" ht="15.75" customHeight="1" x14ac:dyDescent="0.25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</row>
    <row r="872" spans="1:20" ht="15.75" customHeight="1" x14ac:dyDescent="0.25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</row>
    <row r="873" spans="1:20" ht="15.75" customHeight="1" x14ac:dyDescent="0.25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</row>
    <row r="874" spans="1:20" ht="15.75" customHeight="1" x14ac:dyDescent="0.25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</row>
    <row r="875" spans="1:20" ht="15.75" customHeight="1" x14ac:dyDescent="0.25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</row>
    <row r="876" spans="1:20" ht="15.75" customHeight="1" x14ac:dyDescent="0.25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</row>
    <row r="877" spans="1:20" ht="15.75" customHeight="1" x14ac:dyDescent="0.25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</row>
    <row r="878" spans="1:20" ht="15.75" customHeight="1" x14ac:dyDescent="0.25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</row>
    <row r="879" spans="1:20" ht="15.75" customHeight="1" x14ac:dyDescent="0.25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</row>
    <row r="880" spans="1:20" ht="15.75" customHeight="1" x14ac:dyDescent="0.25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</row>
    <row r="881" spans="1:20" ht="15.75" customHeight="1" x14ac:dyDescent="0.25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</row>
    <row r="882" spans="1:20" ht="15.75" customHeight="1" x14ac:dyDescent="0.25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</row>
    <row r="883" spans="1:20" ht="15.75" customHeight="1" x14ac:dyDescent="0.25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</row>
    <row r="884" spans="1:20" ht="15.75" customHeight="1" x14ac:dyDescent="0.25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</row>
    <row r="885" spans="1:20" ht="15.75" customHeight="1" x14ac:dyDescent="0.25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</row>
    <row r="886" spans="1:20" ht="15.75" customHeight="1" x14ac:dyDescent="0.25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</row>
    <row r="887" spans="1:20" ht="15.75" customHeight="1" x14ac:dyDescent="0.25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</row>
    <row r="888" spans="1:20" ht="15.75" customHeight="1" x14ac:dyDescent="0.25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</row>
    <row r="889" spans="1:20" ht="15.75" customHeight="1" x14ac:dyDescent="0.25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</row>
    <row r="890" spans="1:20" ht="15.75" customHeight="1" x14ac:dyDescent="0.25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</row>
    <row r="891" spans="1:20" ht="15.75" customHeight="1" x14ac:dyDescent="0.25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</row>
    <row r="892" spans="1:20" ht="15.75" customHeight="1" x14ac:dyDescent="0.25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</row>
    <row r="893" spans="1:20" ht="15.75" customHeight="1" x14ac:dyDescent="0.25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</row>
    <row r="894" spans="1:20" ht="15.75" customHeight="1" x14ac:dyDescent="0.25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</row>
    <row r="895" spans="1:20" ht="15.75" customHeight="1" x14ac:dyDescent="0.25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</row>
    <row r="896" spans="1:20" ht="15.75" customHeight="1" x14ac:dyDescent="0.25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</row>
    <row r="897" spans="1:20" ht="15.75" customHeight="1" x14ac:dyDescent="0.25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</row>
    <row r="898" spans="1:20" ht="15.75" customHeight="1" x14ac:dyDescent="0.25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</row>
    <row r="899" spans="1:20" ht="15.75" customHeight="1" x14ac:dyDescent="0.25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</row>
    <row r="900" spans="1:20" ht="15.75" customHeight="1" x14ac:dyDescent="0.25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</row>
    <row r="901" spans="1:20" ht="15.75" customHeight="1" x14ac:dyDescent="0.25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</row>
    <row r="902" spans="1:20" ht="15.75" customHeight="1" x14ac:dyDescent="0.25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</row>
    <row r="903" spans="1:20" ht="15.75" customHeight="1" x14ac:dyDescent="0.25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</row>
    <row r="904" spans="1:20" ht="15.75" customHeight="1" x14ac:dyDescent="0.25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</row>
    <row r="905" spans="1:20" ht="15.75" customHeight="1" x14ac:dyDescent="0.25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</row>
    <row r="906" spans="1:20" ht="15.75" customHeight="1" x14ac:dyDescent="0.25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</row>
    <row r="907" spans="1:20" ht="15.75" customHeight="1" x14ac:dyDescent="0.25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</row>
    <row r="908" spans="1:20" ht="15.75" customHeight="1" x14ac:dyDescent="0.25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</row>
    <row r="909" spans="1:20" ht="15.75" customHeight="1" x14ac:dyDescent="0.25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</row>
    <row r="910" spans="1:20" ht="15.75" customHeight="1" x14ac:dyDescent="0.25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</row>
    <row r="911" spans="1:20" ht="15.75" customHeight="1" x14ac:dyDescent="0.25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</row>
    <row r="912" spans="1:20" ht="15.75" customHeight="1" x14ac:dyDescent="0.25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</row>
    <row r="913" spans="1:20" ht="15.75" customHeight="1" x14ac:dyDescent="0.25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</row>
    <row r="914" spans="1:20" ht="15.75" customHeight="1" x14ac:dyDescent="0.25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</row>
    <row r="915" spans="1:20" ht="15.75" customHeight="1" x14ac:dyDescent="0.25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</row>
    <row r="916" spans="1:20" ht="15.75" customHeight="1" x14ac:dyDescent="0.25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</row>
    <row r="917" spans="1:20" ht="15.75" customHeight="1" x14ac:dyDescent="0.25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</row>
    <row r="918" spans="1:20" ht="15.75" customHeight="1" x14ac:dyDescent="0.25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</row>
    <row r="919" spans="1:20" ht="15.75" customHeight="1" x14ac:dyDescent="0.25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</row>
    <row r="920" spans="1:20" ht="15.75" customHeight="1" x14ac:dyDescent="0.25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</row>
    <row r="921" spans="1:20" ht="15.75" customHeight="1" x14ac:dyDescent="0.25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</row>
    <row r="922" spans="1:20" ht="15.75" customHeight="1" x14ac:dyDescent="0.25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</row>
    <row r="923" spans="1:20" ht="15.75" customHeight="1" x14ac:dyDescent="0.25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</row>
    <row r="924" spans="1:20" ht="15.75" customHeight="1" x14ac:dyDescent="0.25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</row>
    <row r="925" spans="1:20" ht="15.75" customHeight="1" x14ac:dyDescent="0.25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</row>
    <row r="926" spans="1:20" ht="15.75" customHeight="1" x14ac:dyDescent="0.25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</row>
    <row r="927" spans="1:20" ht="15.75" customHeight="1" x14ac:dyDescent="0.25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</row>
    <row r="928" spans="1:20" ht="15.75" customHeight="1" x14ac:dyDescent="0.25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</row>
    <row r="929" spans="1:20" ht="15.75" customHeight="1" x14ac:dyDescent="0.25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</row>
    <row r="930" spans="1:20" ht="15.75" customHeight="1" x14ac:dyDescent="0.25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</row>
    <row r="931" spans="1:20" ht="15.75" customHeight="1" x14ac:dyDescent="0.25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</row>
    <row r="932" spans="1:20" ht="15.75" customHeight="1" x14ac:dyDescent="0.25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</row>
    <row r="933" spans="1:20" ht="15.75" customHeight="1" x14ac:dyDescent="0.25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</row>
    <row r="934" spans="1:20" ht="15.75" customHeight="1" x14ac:dyDescent="0.25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</row>
    <row r="935" spans="1:20" ht="15.75" customHeight="1" x14ac:dyDescent="0.25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</row>
    <row r="936" spans="1:20" ht="15.75" customHeight="1" x14ac:dyDescent="0.25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</row>
    <row r="937" spans="1:20" ht="15.75" customHeight="1" x14ac:dyDescent="0.25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</row>
    <row r="938" spans="1:20" ht="15.75" customHeight="1" x14ac:dyDescent="0.25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</row>
    <row r="939" spans="1:20" ht="15.75" customHeight="1" x14ac:dyDescent="0.25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</row>
    <row r="940" spans="1:20" ht="15.75" customHeight="1" x14ac:dyDescent="0.25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</row>
    <row r="941" spans="1:20" ht="15.75" customHeight="1" x14ac:dyDescent="0.25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</row>
    <row r="942" spans="1:20" ht="15.75" customHeight="1" x14ac:dyDescent="0.25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</row>
    <row r="943" spans="1:20" ht="15.75" customHeight="1" x14ac:dyDescent="0.25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</row>
    <row r="944" spans="1:20" ht="15.75" customHeight="1" x14ac:dyDescent="0.25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</row>
    <row r="945" spans="1:20" ht="15.75" customHeight="1" x14ac:dyDescent="0.25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</row>
    <row r="946" spans="1:20" ht="15.75" customHeight="1" x14ac:dyDescent="0.25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</row>
    <row r="947" spans="1:20" ht="15.75" customHeight="1" x14ac:dyDescent="0.25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</row>
    <row r="948" spans="1:20" ht="15.75" customHeight="1" x14ac:dyDescent="0.25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</row>
    <row r="949" spans="1:20" ht="15.75" customHeight="1" x14ac:dyDescent="0.25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</row>
    <row r="950" spans="1:20" ht="15.75" customHeight="1" x14ac:dyDescent="0.25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</row>
    <row r="951" spans="1:20" ht="15.75" customHeight="1" x14ac:dyDescent="0.25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</row>
    <row r="952" spans="1:20" ht="15.75" customHeight="1" x14ac:dyDescent="0.25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</row>
    <row r="953" spans="1:20" ht="15.75" customHeight="1" x14ac:dyDescent="0.25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</row>
    <row r="954" spans="1:20" ht="15.75" customHeight="1" x14ac:dyDescent="0.25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</row>
    <row r="955" spans="1:20" ht="15.75" customHeight="1" x14ac:dyDescent="0.25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</row>
    <row r="956" spans="1:20" ht="15.75" customHeight="1" x14ac:dyDescent="0.25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</row>
    <row r="957" spans="1:20" ht="15.75" customHeight="1" x14ac:dyDescent="0.25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</row>
    <row r="958" spans="1:20" ht="15.75" customHeight="1" x14ac:dyDescent="0.25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</row>
    <row r="959" spans="1:20" ht="15.75" customHeight="1" x14ac:dyDescent="0.25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</row>
    <row r="960" spans="1:20" ht="15.75" customHeight="1" x14ac:dyDescent="0.25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</row>
    <row r="961" spans="1:20" ht="15.75" customHeight="1" x14ac:dyDescent="0.25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</row>
    <row r="962" spans="1:20" ht="15.75" customHeight="1" x14ac:dyDescent="0.25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</row>
    <row r="963" spans="1:20" ht="15.75" customHeight="1" x14ac:dyDescent="0.25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</row>
    <row r="964" spans="1:20" ht="15.75" customHeight="1" x14ac:dyDescent="0.25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</row>
    <row r="965" spans="1:20" ht="15.75" customHeight="1" x14ac:dyDescent="0.25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</row>
    <row r="966" spans="1:20" ht="15.75" customHeight="1" x14ac:dyDescent="0.25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</row>
    <row r="967" spans="1:20" ht="15.75" customHeight="1" x14ac:dyDescent="0.25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</row>
    <row r="968" spans="1:20" ht="15.75" customHeight="1" x14ac:dyDescent="0.25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</row>
    <row r="969" spans="1:20" ht="15.75" customHeight="1" x14ac:dyDescent="0.25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</row>
    <row r="970" spans="1:20" ht="15.75" customHeight="1" x14ac:dyDescent="0.25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</row>
    <row r="971" spans="1:20" ht="15.75" customHeight="1" x14ac:dyDescent="0.25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</row>
    <row r="972" spans="1:20" ht="15.75" customHeight="1" x14ac:dyDescent="0.25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</row>
    <row r="973" spans="1:20" ht="15.75" customHeight="1" x14ac:dyDescent="0.25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</row>
    <row r="974" spans="1:20" ht="15.75" customHeight="1" x14ac:dyDescent="0.25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</row>
    <row r="975" spans="1:20" ht="15.75" customHeight="1" x14ac:dyDescent="0.25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</row>
    <row r="976" spans="1:20" ht="15.75" customHeight="1" x14ac:dyDescent="0.25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</row>
    <row r="977" spans="1:20" ht="15.75" customHeight="1" x14ac:dyDescent="0.25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</row>
    <row r="978" spans="1:20" ht="15.75" customHeight="1" x14ac:dyDescent="0.25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</row>
    <row r="979" spans="1:20" ht="15.75" customHeight="1" x14ac:dyDescent="0.25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</row>
    <row r="980" spans="1:20" ht="15.75" customHeight="1" x14ac:dyDescent="0.25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</row>
    <row r="981" spans="1:20" ht="15.75" customHeight="1" x14ac:dyDescent="0.25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</row>
    <row r="982" spans="1:20" ht="15.75" customHeight="1" x14ac:dyDescent="0.25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</row>
    <row r="983" spans="1:20" ht="15.75" customHeight="1" x14ac:dyDescent="0.25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</row>
    <row r="984" spans="1:20" ht="15.75" customHeight="1" x14ac:dyDescent="0.25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</row>
    <row r="985" spans="1:20" ht="15.75" customHeight="1" x14ac:dyDescent="0.25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</row>
    <row r="986" spans="1:20" ht="15.75" customHeight="1" x14ac:dyDescent="0.25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</row>
    <row r="987" spans="1:20" ht="15.75" customHeight="1" x14ac:dyDescent="0.25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</row>
    <row r="988" spans="1:20" ht="15.75" customHeight="1" x14ac:dyDescent="0.25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</row>
    <row r="989" spans="1:20" ht="15.75" customHeight="1" x14ac:dyDescent="0.25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</row>
    <row r="990" spans="1:20" ht="15.75" customHeight="1" x14ac:dyDescent="0.25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</row>
    <row r="991" spans="1:20" ht="15.75" customHeight="1" x14ac:dyDescent="0.25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</row>
    <row r="992" spans="1:20" ht="15.75" customHeight="1" x14ac:dyDescent="0.25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</row>
    <row r="993" spans="1:20" ht="15.75" customHeight="1" x14ac:dyDescent="0.25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</row>
    <row r="994" spans="1:20" ht="15.75" customHeight="1" x14ac:dyDescent="0.25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</row>
    <row r="995" spans="1:20" ht="15.75" customHeight="1" x14ac:dyDescent="0.25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</row>
    <row r="996" spans="1:20" ht="15.75" customHeight="1" x14ac:dyDescent="0.25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</row>
    <row r="997" spans="1:20" ht="15.75" customHeight="1" x14ac:dyDescent="0.25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</row>
    <row r="998" spans="1:20" ht="15.75" customHeight="1" x14ac:dyDescent="0.25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</row>
    <row r="999" spans="1:20" ht="15.75" customHeight="1" x14ac:dyDescent="0.25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</row>
    <row r="1000" spans="1:20" ht="15.75" customHeight="1" x14ac:dyDescent="0.25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</row>
    <row r="1001" spans="1:20" ht="15.75" customHeight="1" x14ac:dyDescent="0.25">
      <c r="A1001" s="1"/>
      <c r="B1001" s="1"/>
      <c r="C1001" s="1"/>
      <c r="D1001" s="1"/>
      <c r="E1001" s="1"/>
      <c r="F1001" s="1"/>
      <c r="G1001" s="1"/>
      <c r="H1001" s="1"/>
      <c r="I1001" s="1"/>
      <c r="J1001" s="1"/>
      <c r="K1001" s="1"/>
      <c r="L1001" s="1"/>
      <c r="M1001" s="1"/>
      <c r="N1001" s="1"/>
      <c r="O1001" s="1"/>
      <c r="P1001" s="1"/>
      <c r="Q1001" s="1"/>
      <c r="R1001" s="1"/>
      <c r="S1001" s="1"/>
      <c r="T1001" s="1"/>
    </row>
  </sheetData>
  <mergeCells count="8">
    <mergeCell ref="A16:D16"/>
    <mergeCell ref="A22:C22"/>
    <mergeCell ref="A2:E2"/>
    <mergeCell ref="A4:A5"/>
    <mergeCell ref="B4:B5"/>
    <mergeCell ref="C4:C5"/>
    <mergeCell ref="D4:D5"/>
    <mergeCell ref="E4:E5"/>
  </mergeCells>
  <pageMargins left="0.25" right="0.25" top="0.75" bottom="0.75" header="0" footer="0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1001"/>
  <sheetViews>
    <sheetView workbookViewId="0"/>
  </sheetViews>
  <sheetFormatPr defaultColWidth="12.625" defaultRowHeight="15" customHeight="1" x14ac:dyDescent="0.2"/>
  <cols>
    <col min="1" max="1" width="40.75" customWidth="1"/>
    <col min="2" max="2" width="12.125" customWidth="1"/>
    <col min="3" max="3" width="11.75" customWidth="1"/>
    <col min="4" max="4" width="10" customWidth="1"/>
    <col min="5" max="5" width="11.375" customWidth="1"/>
    <col min="6" max="20" width="7.625" customWidth="1"/>
  </cols>
  <sheetData>
    <row r="1" spans="1:20" x14ac:dyDescent="0.2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</row>
    <row r="2" spans="1:20" x14ac:dyDescent="0.25">
      <c r="A2" s="146" t="s">
        <v>0</v>
      </c>
      <c r="B2" s="147"/>
      <c r="C2" s="147"/>
      <c r="D2" s="147"/>
      <c r="E2" s="147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</row>
    <row r="3" spans="1:20" x14ac:dyDescent="0.25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</row>
    <row r="4" spans="1:20" ht="24" customHeight="1" x14ac:dyDescent="0.25">
      <c r="A4" s="148" t="s">
        <v>1</v>
      </c>
      <c r="B4" s="150" t="s">
        <v>2</v>
      </c>
      <c r="C4" s="150" t="s">
        <v>3</v>
      </c>
      <c r="D4" s="150" t="s">
        <v>4</v>
      </c>
      <c r="E4" s="150" t="s">
        <v>5</v>
      </c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</row>
    <row r="5" spans="1:20" ht="40.5" customHeight="1" x14ac:dyDescent="0.25">
      <c r="A5" s="149"/>
      <c r="B5" s="149"/>
      <c r="C5" s="149"/>
      <c r="D5" s="149"/>
      <c r="E5" s="149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</row>
    <row r="6" spans="1:20" ht="72.75" customHeight="1" x14ac:dyDescent="0.25">
      <c r="A6" s="3" t="s">
        <v>6</v>
      </c>
      <c r="B6" s="4">
        <v>236.33</v>
      </c>
      <c r="C6" s="5">
        <v>1</v>
      </c>
      <c r="D6" s="6">
        <f t="shared" ref="D6:D15" si="0">B6*C6</f>
        <v>236.33</v>
      </c>
      <c r="E6" s="7">
        <f t="shared" ref="E6:E15" si="1">D6/12</f>
        <v>19.694166666666668</v>
      </c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</row>
    <row r="7" spans="1:20" ht="64.5" customHeight="1" x14ac:dyDescent="0.25">
      <c r="A7" s="3" t="s">
        <v>7</v>
      </c>
      <c r="B7" s="8">
        <v>1478.32</v>
      </c>
      <c r="C7" s="5">
        <v>1</v>
      </c>
      <c r="D7" s="6">
        <f t="shared" si="0"/>
        <v>1478.32</v>
      </c>
      <c r="E7" s="7">
        <f t="shared" si="1"/>
        <v>123.19333333333333</v>
      </c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</row>
    <row r="8" spans="1:20" ht="52.5" customHeight="1" x14ac:dyDescent="0.25">
      <c r="A8" s="3" t="s">
        <v>8</v>
      </c>
      <c r="B8" s="8">
        <v>43.22</v>
      </c>
      <c r="C8" s="5">
        <v>2</v>
      </c>
      <c r="D8" s="6">
        <f t="shared" si="0"/>
        <v>86.44</v>
      </c>
      <c r="E8" s="7">
        <f t="shared" si="1"/>
        <v>7.2033333333333331</v>
      </c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</row>
    <row r="9" spans="1:20" ht="52.5" customHeight="1" x14ac:dyDescent="0.25">
      <c r="A9" s="3" t="s">
        <v>9</v>
      </c>
      <c r="B9" s="8">
        <v>31.97</v>
      </c>
      <c r="C9" s="5">
        <v>2</v>
      </c>
      <c r="D9" s="6">
        <f t="shared" si="0"/>
        <v>63.94</v>
      </c>
      <c r="E9" s="7">
        <f t="shared" si="1"/>
        <v>5.3283333333333331</v>
      </c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</row>
    <row r="10" spans="1:20" ht="52.5" customHeight="1" x14ac:dyDescent="0.25">
      <c r="A10" s="3" t="s">
        <v>10</v>
      </c>
      <c r="B10" s="8">
        <v>52.19</v>
      </c>
      <c r="C10" s="5">
        <v>2</v>
      </c>
      <c r="D10" s="6">
        <f t="shared" si="0"/>
        <v>104.38</v>
      </c>
      <c r="E10" s="7">
        <f t="shared" si="1"/>
        <v>8.6983333333333324</v>
      </c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</row>
    <row r="11" spans="1:20" ht="52.5" customHeight="1" x14ac:dyDescent="0.25">
      <c r="A11" s="3" t="s">
        <v>11</v>
      </c>
      <c r="B11" s="8">
        <v>15.62</v>
      </c>
      <c r="C11" s="5">
        <v>2</v>
      </c>
      <c r="D11" s="6">
        <f t="shared" si="0"/>
        <v>31.24</v>
      </c>
      <c r="E11" s="7">
        <f t="shared" si="1"/>
        <v>2.6033333333333331</v>
      </c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</row>
    <row r="12" spans="1:20" ht="52.5" customHeight="1" x14ac:dyDescent="0.25">
      <c r="A12" s="3" t="s">
        <v>12</v>
      </c>
      <c r="B12" s="8">
        <v>17.47</v>
      </c>
      <c r="C12" s="5">
        <v>2</v>
      </c>
      <c r="D12" s="6">
        <f t="shared" si="0"/>
        <v>34.94</v>
      </c>
      <c r="E12" s="7">
        <f t="shared" si="1"/>
        <v>2.9116666666666666</v>
      </c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</row>
    <row r="13" spans="1:20" ht="52.5" customHeight="1" x14ac:dyDescent="0.25">
      <c r="A13" s="3" t="s">
        <v>13</v>
      </c>
      <c r="B13" s="8">
        <v>127.16</v>
      </c>
      <c r="C13" s="5">
        <v>2</v>
      </c>
      <c r="D13" s="6">
        <f t="shared" si="0"/>
        <v>254.32</v>
      </c>
      <c r="E13" s="7">
        <f t="shared" si="1"/>
        <v>21.193333333333332</v>
      </c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</row>
    <row r="14" spans="1:20" ht="52.5" customHeight="1" x14ac:dyDescent="0.25">
      <c r="A14" s="3" t="s">
        <v>14</v>
      </c>
      <c r="B14" s="8">
        <v>1.23</v>
      </c>
      <c r="C14" s="5">
        <v>2</v>
      </c>
      <c r="D14" s="6">
        <f t="shared" si="0"/>
        <v>2.46</v>
      </c>
      <c r="E14" s="7">
        <f t="shared" si="1"/>
        <v>0.20499999999999999</v>
      </c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</row>
    <row r="15" spans="1:20" ht="43.5" customHeight="1" x14ac:dyDescent="0.25">
      <c r="A15" s="3" t="s">
        <v>15</v>
      </c>
      <c r="B15" s="8">
        <v>10.26</v>
      </c>
      <c r="C15" s="5">
        <v>4</v>
      </c>
      <c r="D15" s="6">
        <f t="shared" si="0"/>
        <v>41.04</v>
      </c>
      <c r="E15" s="7">
        <f t="shared" si="1"/>
        <v>3.42</v>
      </c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</row>
    <row r="16" spans="1:20" x14ac:dyDescent="0.25">
      <c r="A16" s="142" t="s">
        <v>16</v>
      </c>
      <c r="B16" s="143"/>
      <c r="C16" s="143"/>
      <c r="D16" s="144"/>
      <c r="E16" s="9">
        <f>SUM(E6:E15)</f>
        <v>194.45083333333326</v>
      </c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</row>
    <row r="17" spans="1:20" x14ac:dyDescent="0.25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</row>
    <row r="18" spans="1:20" x14ac:dyDescent="0.25">
      <c r="A18" s="10"/>
      <c r="B18" s="10" t="s">
        <v>17</v>
      </c>
      <c r="C18" s="10" t="s">
        <v>18</v>
      </c>
      <c r="D18" s="10" t="s">
        <v>19</v>
      </c>
      <c r="E18" s="10" t="s">
        <v>20</v>
      </c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</row>
    <row r="19" spans="1:20" ht="15.75" customHeight="1" x14ac:dyDescent="0.25">
      <c r="A19" s="11" t="s">
        <v>21</v>
      </c>
      <c r="B19" s="11">
        <v>33</v>
      </c>
      <c r="C19" s="12">
        <v>10</v>
      </c>
      <c r="D19" s="13">
        <f>B19*C19</f>
        <v>330</v>
      </c>
      <c r="E19" s="14">
        <f>D19/12</f>
        <v>27.5</v>
      </c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</row>
    <row r="20" spans="1:20" ht="15.75" customHeight="1" x14ac:dyDescent="0.25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</row>
    <row r="21" spans="1:20" ht="15.75" customHeight="1" x14ac:dyDescent="0.25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</row>
    <row r="22" spans="1:20" ht="15.75" customHeight="1" x14ac:dyDescent="0.25">
      <c r="A22" s="145" t="s">
        <v>22</v>
      </c>
      <c r="B22" s="143"/>
      <c r="C22" s="144"/>
      <c r="D22" s="1"/>
      <c r="E22" s="14">
        <v>761</v>
      </c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</row>
    <row r="23" spans="1:20" ht="15.75" customHeight="1" x14ac:dyDescent="0.25">
      <c r="A23" s="1"/>
      <c r="B23" s="15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</row>
    <row r="24" spans="1:20" ht="15.75" customHeight="1" x14ac:dyDescent="0.25">
      <c r="A24" s="1"/>
      <c r="B24" s="1"/>
      <c r="C24" s="1"/>
      <c r="D24" s="10" t="s">
        <v>23</v>
      </c>
      <c r="E24" s="14">
        <f>E22+E19+E16</f>
        <v>982.95083333333332</v>
      </c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</row>
    <row r="25" spans="1:20" ht="15.75" customHeight="1" x14ac:dyDescent="0.25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</row>
    <row r="26" spans="1:20" ht="15.75" customHeight="1" x14ac:dyDescent="0.25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</row>
    <row r="27" spans="1:20" ht="15.75" customHeight="1" x14ac:dyDescent="0.25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</row>
    <row r="28" spans="1:20" ht="15.75" customHeight="1" x14ac:dyDescent="0.25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</row>
    <row r="29" spans="1:20" ht="15.75" customHeight="1" x14ac:dyDescent="0.25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</row>
    <row r="30" spans="1:20" ht="15.75" customHeight="1" x14ac:dyDescent="0.25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</row>
    <row r="31" spans="1:20" ht="15.75" customHeight="1" x14ac:dyDescent="0.25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</row>
    <row r="32" spans="1:20" ht="15.75" customHeight="1" x14ac:dyDescent="0.25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</row>
    <row r="33" spans="1:20" ht="15.75" customHeight="1" x14ac:dyDescent="0.25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</row>
    <row r="34" spans="1:20" ht="15.75" customHeight="1" x14ac:dyDescent="0.25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</row>
    <row r="35" spans="1:20" ht="15.75" customHeight="1" x14ac:dyDescent="0.25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</row>
    <row r="36" spans="1:20" ht="15.75" customHeight="1" x14ac:dyDescent="0.25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</row>
    <row r="37" spans="1:20" ht="15.75" customHeight="1" x14ac:dyDescent="0.25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</row>
    <row r="38" spans="1:20" ht="15.75" customHeight="1" x14ac:dyDescent="0.25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</row>
    <row r="39" spans="1:20" ht="15.75" customHeight="1" x14ac:dyDescent="0.25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</row>
    <row r="40" spans="1:20" ht="15.75" customHeight="1" x14ac:dyDescent="0.25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</row>
    <row r="41" spans="1:20" ht="15.75" customHeight="1" x14ac:dyDescent="0.25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</row>
    <row r="42" spans="1:20" ht="15.75" customHeight="1" x14ac:dyDescent="0.25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</row>
    <row r="43" spans="1:20" ht="15.75" customHeight="1" x14ac:dyDescent="0.25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</row>
    <row r="44" spans="1:20" ht="15.75" customHeight="1" x14ac:dyDescent="0.25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</row>
    <row r="45" spans="1:20" ht="15.75" customHeight="1" x14ac:dyDescent="0.25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</row>
    <row r="46" spans="1:20" ht="15.75" customHeight="1" x14ac:dyDescent="0.25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</row>
    <row r="47" spans="1:20" ht="15.75" customHeight="1" x14ac:dyDescent="0.25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</row>
    <row r="48" spans="1:20" ht="15.75" customHeight="1" x14ac:dyDescent="0.25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</row>
    <row r="49" spans="1:20" ht="15.75" customHeight="1" x14ac:dyDescent="0.25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</row>
    <row r="50" spans="1:20" ht="15.75" customHeight="1" x14ac:dyDescent="0.25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</row>
    <row r="51" spans="1:20" ht="15.75" customHeight="1" x14ac:dyDescent="0.25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</row>
    <row r="52" spans="1:20" ht="15.75" customHeight="1" x14ac:dyDescent="0.25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</row>
    <row r="53" spans="1:20" ht="15.75" customHeight="1" x14ac:dyDescent="0.25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</row>
    <row r="54" spans="1:20" ht="15.75" customHeight="1" x14ac:dyDescent="0.25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</row>
    <row r="55" spans="1:20" ht="15.75" customHeight="1" x14ac:dyDescent="0.25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</row>
    <row r="56" spans="1:20" ht="15.75" customHeight="1" x14ac:dyDescent="0.25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</row>
    <row r="57" spans="1:20" ht="15.75" customHeight="1" x14ac:dyDescent="0.25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</row>
    <row r="58" spans="1:20" ht="15.75" customHeight="1" x14ac:dyDescent="0.25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</row>
    <row r="59" spans="1:20" ht="15.75" customHeight="1" x14ac:dyDescent="0.25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</row>
    <row r="60" spans="1:20" ht="15.75" customHeight="1" x14ac:dyDescent="0.25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</row>
    <row r="61" spans="1:20" ht="15.75" customHeight="1" x14ac:dyDescent="0.25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</row>
    <row r="62" spans="1:20" ht="15.75" customHeight="1" x14ac:dyDescent="0.25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</row>
    <row r="63" spans="1:20" ht="15.75" customHeight="1" x14ac:dyDescent="0.25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</row>
    <row r="64" spans="1:20" ht="15.75" customHeight="1" x14ac:dyDescent="0.25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</row>
    <row r="65" spans="1:20" ht="15.75" customHeight="1" x14ac:dyDescent="0.25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</row>
    <row r="66" spans="1:20" ht="15.75" customHeight="1" x14ac:dyDescent="0.25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</row>
    <row r="67" spans="1:20" ht="15.75" customHeight="1" x14ac:dyDescent="0.25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</row>
    <row r="68" spans="1:20" ht="15.75" customHeight="1" x14ac:dyDescent="0.25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</row>
    <row r="69" spans="1:20" ht="15.75" customHeight="1" x14ac:dyDescent="0.25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</row>
    <row r="70" spans="1:20" ht="15.75" customHeight="1" x14ac:dyDescent="0.25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</row>
    <row r="71" spans="1:20" ht="15.75" customHeight="1" x14ac:dyDescent="0.25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</row>
    <row r="72" spans="1:20" ht="15.75" customHeight="1" x14ac:dyDescent="0.25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</row>
    <row r="73" spans="1:20" ht="15.75" customHeight="1" x14ac:dyDescent="0.25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</row>
    <row r="74" spans="1:20" ht="15.75" customHeight="1" x14ac:dyDescent="0.25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</row>
    <row r="75" spans="1:20" ht="15.75" customHeight="1" x14ac:dyDescent="0.25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</row>
    <row r="76" spans="1:20" ht="15.75" customHeight="1" x14ac:dyDescent="0.25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</row>
    <row r="77" spans="1:20" ht="15.75" customHeight="1" x14ac:dyDescent="0.25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</row>
    <row r="78" spans="1:20" ht="15.75" customHeight="1" x14ac:dyDescent="0.25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</row>
    <row r="79" spans="1:20" ht="15.75" customHeight="1" x14ac:dyDescent="0.25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</row>
    <row r="80" spans="1:20" ht="15.75" customHeight="1" x14ac:dyDescent="0.25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</row>
    <row r="81" spans="1:20" ht="15.75" customHeight="1" x14ac:dyDescent="0.25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</row>
    <row r="82" spans="1:20" ht="15.75" customHeight="1" x14ac:dyDescent="0.25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</row>
    <row r="83" spans="1:20" ht="15.75" customHeight="1" x14ac:dyDescent="0.25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</row>
    <row r="84" spans="1:20" ht="15.75" customHeight="1" x14ac:dyDescent="0.25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</row>
    <row r="85" spans="1:20" ht="15.75" customHeight="1" x14ac:dyDescent="0.25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</row>
    <row r="86" spans="1:20" ht="15.75" customHeight="1" x14ac:dyDescent="0.25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</row>
    <row r="87" spans="1:20" ht="15.75" customHeight="1" x14ac:dyDescent="0.25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</row>
    <row r="88" spans="1:20" ht="15.75" customHeight="1" x14ac:dyDescent="0.25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</row>
    <row r="89" spans="1:20" ht="15.75" customHeight="1" x14ac:dyDescent="0.25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</row>
    <row r="90" spans="1:20" ht="15.75" customHeight="1" x14ac:dyDescent="0.25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</row>
    <row r="91" spans="1:20" ht="15.75" customHeight="1" x14ac:dyDescent="0.25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</row>
    <row r="92" spans="1:20" ht="15.75" customHeight="1" x14ac:dyDescent="0.25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</row>
    <row r="93" spans="1:20" ht="15.75" customHeight="1" x14ac:dyDescent="0.25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</row>
    <row r="94" spans="1:20" ht="15.75" customHeight="1" x14ac:dyDescent="0.25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</row>
    <row r="95" spans="1:20" ht="15.75" customHeight="1" x14ac:dyDescent="0.25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</row>
    <row r="96" spans="1:20" ht="15.75" customHeight="1" x14ac:dyDescent="0.25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</row>
    <row r="97" spans="1:20" ht="15.75" customHeight="1" x14ac:dyDescent="0.25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</row>
    <row r="98" spans="1:20" ht="15.75" customHeight="1" x14ac:dyDescent="0.25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</row>
    <row r="99" spans="1:20" ht="15.75" customHeight="1" x14ac:dyDescent="0.25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</row>
    <row r="100" spans="1:20" ht="15.75" customHeight="1" x14ac:dyDescent="0.25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</row>
    <row r="101" spans="1:20" ht="15.75" customHeight="1" x14ac:dyDescent="0.25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</row>
    <row r="102" spans="1:20" ht="15.75" customHeight="1" x14ac:dyDescent="0.25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</row>
    <row r="103" spans="1:20" ht="15.75" customHeight="1" x14ac:dyDescent="0.25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</row>
    <row r="104" spans="1:20" ht="15.75" customHeight="1" x14ac:dyDescent="0.25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</row>
    <row r="105" spans="1:20" ht="15.75" customHeight="1" x14ac:dyDescent="0.25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</row>
    <row r="106" spans="1:20" ht="15.75" customHeight="1" x14ac:dyDescent="0.25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</row>
    <row r="107" spans="1:20" ht="15.75" customHeight="1" x14ac:dyDescent="0.25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</row>
    <row r="108" spans="1:20" ht="15.75" customHeight="1" x14ac:dyDescent="0.25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</row>
    <row r="109" spans="1:20" ht="15.75" customHeight="1" x14ac:dyDescent="0.25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</row>
    <row r="110" spans="1:20" ht="15.75" customHeight="1" x14ac:dyDescent="0.25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</row>
    <row r="111" spans="1:20" ht="15.75" customHeight="1" x14ac:dyDescent="0.25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</row>
    <row r="112" spans="1:20" ht="15.75" customHeight="1" x14ac:dyDescent="0.25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</row>
    <row r="113" spans="1:20" ht="15.75" customHeight="1" x14ac:dyDescent="0.25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</row>
    <row r="114" spans="1:20" ht="15.75" customHeight="1" x14ac:dyDescent="0.25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</row>
    <row r="115" spans="1:20" ht="15.75" customHeight="1" x14ac:dyDescent="0.25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</row>
    <row r="116" spans="1:20" ht="15.75" customHeight="1" x14ac:dyDescent="0.25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</row>
    <row r="117" spans="1:20" ht="15.75" customHeight="1" x14ac:dyDescent="0.25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</row>
    <row r="118" spans="1:20" ht="15.75" customHeight="1" x14ac:dyDescent="0.25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</row>
    <row r="119" spans="1:20" ht="15.75" customHeight="1" x14ac:dyDescent="0.25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</row>
    <row r="120" spans="1:20" ht="15.75" customHeight="1" x14ac:dyDescent="0.25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</row>
    <row r="121" spans="1:20" ht="15.75" customHeight="1" x14ac:dyDescent="0.25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</row>
    <row r="122" spans="1:20" ht="15.75" customHeight="1" x14ac:dyDescent="0.25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</row>
    <row r="123" spans="1:20" ht="15.75" customHeight="1" x14ac:dyDescent="0.25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</row>
    <row r="124" spans="1:20" ht="15.75" customHeight="1" x14ac:dyDescent="0.25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</row>
    <row r="125" spans="1:20" ht="15.75" customHeight="1" x14ac:dyDescent="0.25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</row>
    <row r="126" spans="1:20" ht="15.75" customHeight="1" x14ac:dyDescent="0.25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</row>
    <row r="127" spans="1:20" ht="15.75" customHeight="1" x14ac:dyDescent="0.25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</row>
    <row r="128" spans="1:20" ht="15.75" customHeight="1" x14ac:dyDescent="0.25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</row>
    <row r="129" spans="1:20" ht="15.75" customHeight="1" x14ac:dyDescent="0.25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</row>
    <row r="130" spans="1:20" ht="15.75" customHeight="1" x14ac:dyDescent="0.25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</row>
    <row r="131" spans="1:20" ht="15.75" customHeight="1" x14ac:dyDescent="0.25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</row>
    <row r="132" spans="1:20" ht="15.75" customHeight="1" x14ac:dyDescent="0.25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</row>
    <row r="133" spans="1:20" ht="15.75" customHeight="1" x14ac:dyDescent="0.25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</row>
    <row r="134" spans="1:20" ht="15.75" customHeight="1" x14ac:dyDescent="0.25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</row>
    <row r="135" spans="1:20" ht="15.75" customHeight="1" x14ac:dyDescent="0.25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</row>
    <row r="136" spans="1:20" ht="15.75" customHeight="1" x14ac:dyDescent="0.25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</row>
    <row r="137" spans="1:20" ht="15.75" customHeight="1" x14ac:dyDescent="0.25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</row>
    <row r="138" spans="1:20" ht="15.75" customHeight="1" x14ac:dyDescent="0.25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</row>
    <row r="139" spans="1:20" ht="15.75" customHeight="1" x14ac:dyDescent="0.25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</row>
    <row r="140" spans="1:20" ht="15.75" customHeight="1" x14ac:dyDescent="0.25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</row>
    <row r="141" spans="1:20" ht="15.75" customHeight="1" x14ac:dyDescent="0.25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</row>
    <row r="142" spans="1:20" ht="15.75" customHeight="1" x14ac:dyDescent="0.25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</row>
    <row r="143" spans="1:20" ht="15.75" customHeight="1" x14ac:dyDescent="0.25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</row>
    <row r="144" spans="1:20" ht="15.75" customHeight="1" x14ac:dyDescent="0.25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</row>
    <row r="145" spans="1:20" ht="15.75" customHeight="1" x14ac:dyDescent="0.25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</row>
    <row r="146" spans="1:20" ht="15.75" customHeight="1" x14ac:dyDescent="0.25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</row>
    <row r="147" spans="1:20" ht="15.75" customHeight="1" x14ac:dyDescent="0.25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</row>
    <row r="148" spans="1:20" ht="15.75" customHeight="1" x14ac:dyDescent="0.25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</row>
    <row r="149" spans="1:20" ht="15.75" customHeight="1" x14ac:dyDescent="0.25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</row>
    <row r="150" spans="1:20" ht="15.75" customHeight="1" x14ac:dyDescent="0.25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</row>
    <row r="151" spans="1:20" ht="15.75" customHeight="1" x14ac:dyDescent="0.25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</row>
    <row r="152" spans="1:20" ht="15.75" customHeight="1" x14ac:dyDescent="0.25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</row>
    <row r="153" spans="1:20" ht="15.75" customHeight="1" x14ac:dyDescent="0.25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</row>
    <row r="154" spans="1:20" ht="15.75" customHeight="1" x14ac:dyDescent="0.25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</row>
    <row r="155" spans="1:20" ht="15.75" customHeight="1" x14ac:dyDescent="0.25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</row>
    <row r="156" spans="1:20" ht="15.75" customHeight="1" x14ac:dyDescent="0.25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</row>
    <row r="157" spans="1:20" ht="15.75" customHeight="1" x14ac:dyDescent="0.25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</row>
    <row r="158" spans="1:20" ht="15.75" customHeight="1" x14ac:dyDescent="0.25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</row>
    <row r="159" spans="1:20" ht="15.75" customHeight="1" x14ac:dyDescent="0.25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</row>
    <row r="160" spans="1:20" ht="15.75" customHeight="1" x14ac:dyDescent="0.25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</row>
    <row r="161" spans="1:20" ht="15.75" customHeight="1" x14ac:dyDescent="0.25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</row>
    <row r="162" spans="1:20" ht="15.75" customHeight="1" x14ac:dyDescent="0.25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</row>
    <row r="163" spans="1:20" ht="15.75" customHeight="1" x14ac:dyDescent="0.25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</row>
    <row r="164" spans="1:20" ht="15.75" customHeight="1" x14ac:dyDescent="0.25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</row>
    <row r="165" spans="1:20" ht="15.75" customHeight="1" x14ac:dyDescent="0.25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</row>
    <row r="166" spans="1:20" ht="15.75" customHeight="1" x14ac:dyDescent="0.25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</row>
    <row r="167" spans="1:20" ht="15.75" customHeight="1" x14ac:dyDescent="0.25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</row>
    <row r="168" spans="1:20" ht="15.75" customHeight="1" x14ac:dyDescent="0.25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</row>
    <row r="169" spans="1:20" ht="15.75" customHeight="1" x14ac:dyDescent="0.25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</row>
    <row r="170" spans="1:20" ht="15.75" customHeight="1" x14ac:dyDescent="0.25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</row>
    <row r="171" spans="1:20" ht="15.75" customHeight="1" x14ac:dyDescent="0.25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</row>
    <row r="172" spans="1:20" ht="15.75" customHeight="1" x14ac:dyDescent="0.25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</row>
    <row r="173" spans="1:20" ht="15.75" customHeight="1" x14ac:dyDescent="0.25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</row>
    <row r="174" spans="1:20" ht="15.75" customHeight="1" x14ac:dyDescent="0.25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</row>
    <row r="175" spans="1:20" ht="15.75" customHeight="1" x14ac:dyDescent="0.25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</row>
    <row r="176" spans="1:20" ht="15.75" customHeight="1" x14ac:dyDescent="0.25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</row>
    <row r="177" spans="1:20" ht="15.75" customHeight="1" x14ac:dyDescent="0.25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</row>
    <row r="178" spans="1:20" ht="15.75" customHeight="1" x14ac:dyDescent="0.25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</row>
    <row r="179" spans="1:20" ht="15.75" customHeight="1" x14ac:dyDescent="0.25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</row>
    <row r="180" spans="1:20" ht="15.75" customHeight="1" x14ac:dyDescent="0.25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</row>
    <row r="181" spans="1:20" ht="15.75" customHeight="1" x14ac:dyDescent="0.25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</row>
    <row r="182" spans="1:20" ht="15.75" customHeight="1" x14ac:dyDescent="0.25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</row>
    <row r="183" spans="1:20" ht="15.75" customHeight="1" x14ac:dyDescent="0.25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</row>
    <row r="184" spans="1:20" ht="15.75" customHeight="1" x14ac:dyDescent="0.25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</row>
    <row r="185" spans="1:20" ht="15.75" customHeight="1" x14ac:dyDescent="0.25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</row>
    <row r="186" spans="1:20" ht="15.75" customHeight="1" x14ac:dyDescent="0.25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</row>
    <row r="187" spans="1:20" ht="15.75" customHeight="1" x14ac:dyDescent="0.25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</row>
    <row r="188" spans="1:20" ht="15.75" customHeight="1" x14ac:dyDescent="0.25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</row>
    <row r="189" spans="1:20" ht="15.75" customHeight="1" x14ac:dyDescent="0.25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</row>
    <row r="190" spans="1:20" ht="15.75" customHeight="1" x14ac:dyDescent="0.25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</row>
    <row r="191" spans="1:20" ht="15.75" customHeight="1" x14ac:dyDescent="0.25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</row>
    <row r="192" spans="1:20" ht="15.75" customHeight="1" x14ac:dyDescent="0.25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</row>
    <row r="193" spans="1:20" ht="15.75" customHeight="1" x14ac:dyDescent="0.25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</row>
    <row r="194" spans="1:20" ht="15.75" customHeight="1" x14ac:dyDescent="0.25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</row>
    <row r="195" spans="1:20" ht="15.75" customHeight="1" x14ac:dyDescent="0.25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</row>
    <row r="196" spans="1:20" ht="15.75" customHeight="1" x14ac:dyDescent="0.25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</row>
    <row r="197" spans="1:20" ht="15.75" customHeight="1" x14ac:dyDescent="0.25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</row>
    <row r="198" spans="1:20" ht="15.75" customHeight="1" x14ac:dyDescent="0.25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</row>
    <row r="199" spans="1:20" ht="15.75" customHeight="1" x14ac:dyDescent="0.25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</row>
    <row r="200" spans="1:20" ht="15.75" customHeight="1" x14ac:dyDescent="0.25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</row>
    <row r="201" spans="1:20" ht="15.75" customHeight="1" x14ac:dyDescent="0.25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</row>
    <row r="202" spans="1:20" ht="15.75" customHeight="1" x14ac:dyDescent="0.25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</row>
    <row r="203" spans="1:20" ht="15.75" customHeight="1" x14ac:dyDescent="0.25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</row>
    <row r="204" spans="1:20" ht="15.75" customHeight="1" x14ac:dyDescent="0.25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</row>
    <row r="205" spans="1:20" ht="15.75" customHeight="1" x14ac:dyDescent="0.25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</row>
    <row r="206" spans="1:20" ht="15.75" customHeight="1" x14ac:dyDescent="0.25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</row>
    <row r="207" spans="1:20" ht="15.75" customHeight="1" x14ac:dyDescent="0.25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</row>
    <row r="208" spans="1:20" ht="15.75" customHeight="1" x14ac:dyDescent="0.25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</row>
    <row r="209" spans="1:20" ht="15.75" customHeight="1" x14ac:dyDescent="0.25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</row>
    <row r="210" spans="1:20" ht="15.75" customHeight="1" x14ac:dyDescent="0.25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</row>
    <row r="211" spans="1:20" ht="15.75" customHeight="1" x14ac:dyDescent="0.25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</row>
    <row r="212" spans="1:20" ht="15.75" customHeight="1" x14ac:dyDescent="0.25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</row>
    <row r="213" spans="1:20" ht="15.75" customHeight="1" x14ac:dyDescent="0.25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</row>
    <row r="214" spans="1:20" ht="15.75" customHeight="1" x14ac:dyDescent="0.25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</row>
    <row r="215" spans="1:20" ht="15.75" customHeight="1" x14ac:dyDescent="0.25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</row>
    <row r="216" spans="1:20" ht="15.75" customHeight="1" x14ac:dyDescent="0.25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</row>
    <row r="217" spans="1:20" ht="15.75" customHeight="1" x14ac:dyDescent="0.25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</row>
    <row r="218" spans="1:20" ht="15.75" customHeight="1" x14ac:dyDescent="0.25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</row>
    <row r="219" spans="1:20" ht="15.75" customHeight="1" x14ac:dyDescent="0.25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</row>
    <row r="220" spans="1:20" ht="15.75" customHeight="1" x14ac:dyDescent="0.25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</row>
    <row r="221" spans="1:20" ht="15.75" customHeight="1" x14ac:dyDescent="0.25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</row>
    <row r="222" spans="1:20" ht="15.75" customHeight="1" x14ac:dyDescent="0.25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</row>
    <row r="223" spans="1:20" ht="15.75" customHeight="1" x14ac:dyDescent="0.25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</row>
    <row r="224" spans="1:20" ht="15.75" customHeight="1" x14ac:dyDescent="0.25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</row>
    <row r="225" spans="1:20" ht="15.75" customHeight="1" x14ac:dyDescent="0.25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</row>
    <row r="226" spans="1:20" ht="15.75" customHeight="1" x14ac:dyDescent="0.25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</row>
    <row r="227" spans="1:20" ht="15.75" customHeight="1" x14ac:dyDescent="0.25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</row>
    <row r="228" spans="1:20" ht="15.75" customHeight="1" x14ac:dyDescent="0.25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</row>
    <row r="229" spans="1:20" ht="15.75" customHeight="1" x14ac:dyDescent="0.25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</row>
    <row r="230" spans="1:20" ht="15.75" customHeight="1" x14ac:dyDescent="0.25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</row>
    <row r="231" spans="1:20" ht="15.75" customHeight="1" x14ac:dyDescent="0.25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</row>
    <row r="232" spans="1:20" ht="15.75" customHeight="1" x14ac:dyDescent="0.25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</row>
    <row r="233" spans="1:20" ht="15.75" customHeight="1" x14ac:dyDescent="0.25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</row>
    <row r="234" spans="1:20" ht="15.75" customHeight="1" x14ac:dyDescent="0.25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</row>
    <row r="235" spans="1:20" ht="15.75" customHeight="1" x14ac:dyDescent="0.25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</row>
    <row r="236" spans="1:20" ht="15.75" customHeight="1" x14ac:dyDescent="0.25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</row>
    <row r="237" spans="1:20" ht="15.75" customHeight="1" x14ac:dyDescent="0.25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</row>
    <row r="238" spans="1:20" ht="15.75" customHeight="1" x14ac:dyDescent="0.25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</row>
    <row r="239" spans="1:20" ht="15.75" customHeight="1" x14ac:dyDescent="0.25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</row>
    <row r="240" spans="1:20" ht="15.75" customHeight="1" x14ac:dyDescent="0.25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</row>
    <row r="241" spans="1:20" ht="15.75" customHeight="1" x14ac:dyDescent="0.25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</row>
    <row r="242" spans="1:20" ht="15.75" customHeight="1" x14ac:dyDescent="0.25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</row>
    <row r="243" spans="1:20" ht="15.75" customHeight="1" x14ac:dyDescent="0.25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</row>
    <row r="244" spans="1:20" ht="15.75" customHeight="1" x14ac:dyDescent="0.25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</row>
    <row r="245" spans="1:20" ht="15.75" customHeight="1" x14ac:dyDescent="0.25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</row>
    <row r="246" spans="1:20" ht="15.75" customHeight="1" x14ac:dyDescent="0.25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</row>
    <row r="247" spans="1:20" ht="15.75" customHeight="1" x14ac:dyDescent="0.25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</row>
    <row r="248" spans="1:20" ht="15.75" customHeight="1" x14ac:dyDescent="0.25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</row>
    <row r="249" spans="1:20" ht="15.75" customHeight="1" x14ac:dyDescent="0.25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</row>
    <row r="250" spans="1:20" ht="15.75" customHeight="1" x14ac:dyDescent="0.25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</row>
    <row r="251" spans="1:20" ht="15.75" customHeight="1" x14ac:dyDescent="0.25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</row>
    <row r="252" spans="1:20" ht="15.75" customHeight="1" x14ac:dyDescent="0.25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</row>
    <row r="253" spans="1:20" ht="15.75" customHeight="1" x14ac:dyDescent="0.25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</row>
    <row r="254" spans="1:20" ht="15.75" customHeight="1" x14ac:dyDescent="0.25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</row>
    <row r="255" spans="1:20" ht="15.75" customHeight="1" x14ac:dyDescent="0.25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</row>
    <row r="256" spans="1:20" ht="15.75" customHeight="1" x14ac:dyDescent="0.25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</row>
    <row r="257" spans="1:20" ht="15.75" customHeight="1" x14ac:dyDescent="0.25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</row>
    <row r="258" spans="1:20" ht="15.75" customHeight="1" x14ac:dyDescent="0.25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</row>
    <row r="259" spans="1:20" ht="15.75" customHeight="1" x14ac:dyDescent="0.25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</row>
    <row r="260" spans="1:20" ht="15.75" customHeight="1" x14ac:dyDescent="0.25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</row>
    <row r="261" spans="1:20" ht="15.75" customHeight="1" x14ac:dyDescent="0.25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</row>
    <row r="262" spans="1:20" ht="15.75" customHeight="1" x14ac:dyDescent="0.25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</row>
    <row r="263" spans="1:20" ht="15.75" customHeight="1" x14ac:dyDescent="0.25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</row>
    <row r="264" spans="1:20" ht="15.75" customHeight="1" x14ac:dyDescent="0.25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</row>
    <row r="265" spans="1:20" ht="15.75" customHeight="1" x14ac:dyDescent="0.25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</row>
    <row r="266" spans="1:20" ht="15.75" customHeight="1" x14ac:dyDescent="0.25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</row>
    <row r="267" spans="1:20" ht="15.75" customHeight="1" x14ac:dyDescent="0.25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</row>
    <row r="268" spans="1:20" ht="15.75" customHeight="1" x14ac:dyDescent="0.25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</row>
    <row r="269" spans="1:20" ht="15.75" customHeight="1" x14ac:dyDescent="0.25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</row>
    <row r="270" spans="1:20" ht="15.75" customHeight="1" x14ac:dyDescent="0.25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</row>
    <row r="271" spans="1:20" ht="15.75" customHeight="1" x14ac:dyDescent="0.25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</row>
    <row r="272" spans="1:20" ht="15.75" customHeight="1" x14ac:dyDescent="0.25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</row>
    <row r="273" spans="1:20" ht="15.75" customHeight="1" x14ac:dyDescent="0.25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</row>
    <row r="274" spans="1:20" ht="15.75" customHeight="1" x14ac:dyDescent="0.25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</row>
    <row r="275" spans="1:20" ht="15.75" customHeight="1" x14ac:dyDescent="0.25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</row>
    <row r="276" spans="1:20" ht="15.75" customHeight="1" x14ac:dyDescent="0.25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</row>
    <row r="277" spans="1:20" ht="15.75" customHeight="1" x14ac:dyDescent="0.25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</row>
    <row r="278" spans="1:20" ht="15.75" customHeight="1" x14ac:dyDescent="0.25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</row>
    <row r="279" spans="1:20" ht="15.75" customHeight="1" x14ac:dyDescent="0.25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</row>
    <row r="280" spans="1:20" ht="15.75" customHeight="1" x14ac:dyDescent="0.25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</row>
    <row r="281" spans="1:20" ht="15.75" customHeight="1" x14ac:dyDescent="0.25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</row>
    <row r="282" spans="1:20" ht="15.75" customHeight="1" x14ac:dyDescent="0.25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</row>
    <row r="283" spans="1:20" ht="15.75" customHeight="1" x14ac:dyDescent="0.25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</row>
    <row r="284" spans="1:20" ht="15.75" customHeight="1" x14ac:dyDescent="0.25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</row>
    <row r="285" spans="1:20" ht="15.75" customHeight="1" x14ac:dyDescent="0.25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</row>
    <row r="286" spans="1:20" ht="15.75" customHeight="1" x14ac:dyDescent="0.25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</row>
    <row r="287" spans="1:20" ht="15.75" customHeight="1" x14ac:dyDescent="0.25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</row>
    <row r="288" spans="1:20" ht="15.75" customHeight="1" x14ac:dyDescent="0.25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</row>
    <row r="289" spans="1:20" ht="15.75" customHeight="1" x14ac:dyDescent="0.25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</row>
    <row r="290" spans="1:20" ht="15.75" customHeight="1" x14ac:dyDescent="0.25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</row>
    <row r="291" spans="1:20" ht="15.75" customHeight="1" x14ac:dyDescent="0.25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</row>
    <row r="292" spans="1:20" ht="15.75" customHeight="1" x14ac:dyDescent="0.25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</row>
    <row r="293" spans="1:20" ht="15.75" customHeight="1" x14ac:dyDescent="0.25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</row>
    <row r="294" spans="1:20" ht="15.75" customHeight="1" x14ac:dyDescent="0.25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</row>
    <row r="295" spans="1:20" ht="15.75" customHeight="1" x14ac:dyDescent="0.25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</row>
    <row r="296" spans="1:20" ht="15.75" customHeight="1" x14ac:dyDescent="0.25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</row>
    <row r="297" spans="1:20" ht="15.75" customHeight="1" x14ac:dyDescent="0.25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</row>
    <row r="298" spans="1:20" ht="15.75" customHeight="1" x14ac:dyDescent="0.25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</row>
    <row r="299" spans="1:20" ht="15.75" customHeight="1" x14ac:dyDescent="0.25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</row>
    <row r="300" spans="1:20" ht="15.75" customHeight="1" x14ac:dyDescent="0.25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</row>
    <row r="301" spans="1:20" ht="15.75" customHeight="1" x14ac:dyDescent="0.25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</row>
    <row r="302" spans="1:20" ht="15.75" customHeight="1" x14ac:dyDescent="0.25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</row>
    <row r="303" spans="1:20" ht="15.75" customHeight="1" x14ac:dyDescent="0.25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</row>
    <row r="304" spans="1:20" ht="15.75" customHeight="1" x14ac:dyDescent="0.25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</row>
    <row r="305" spans="1:20" ht="15.75" customHeight="1" x14ac:dyDescent="0.25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</row>
    <row r="306" spans="1:20" ht="15.75" customHeight="1" x14ac:dyDescent="0.25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</row>
    <row r="307" spans="1:20" ht="15.75" customHeight="1" x14ac:dyDescent="0.25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</row>
    <row r="308" spans="1:20" ht="15.75" customHeight="1" x14ac:dyDescent="0.25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</row>
    <row r="309" spans="1:20" ht="15.75" customHeight="1" x14ac:dyDescent="0.25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</row>
    <row r="310" spans="1:20" ht="15.75" customHeight="1" x14ac:dyDescent="0.25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</row>
    <row r="311" spans="1:20" ht="15.75" customHeight="1" x14ac:dyDescent="0.25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</row>
    <row r="312" spans="1:20" ht="15.75" customHeight="1" x14ac:dyDescent="0.25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</row>
    <row r="313" spans="1:20" ht="15.75" customHeight="1" x14ac:dyDescent="0.25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</row>
    <row r="314" spans="1:20" ht="15.75" customHeight="1" x14ac:dyDescent="0.25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</row>
    <row r="315" spans="1:20" ht="15.75" customHeight="1" x14ac:dyDescent="0.25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</row>
    <row r="316" spans="1:20" ht="15.75" customHeight="1" x14ac:dyDescent="0.25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</row>
    <row r="317" spans="1:20" ht="15.75" customHeight="1" x14ac:dyDescent="0.25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</row>
    <row r="318" spans="1:20" ht="15.75" customHeight="1" x14ac:dyDescent="0.25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</row>
    <row r="319" spans="1:20" ht="15.75" customHeight="1" x14ac:dyDescent="0.25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</row>
    <row r="320" spans="1:20" ht="15.75" customHeight="1" x14ac:dyDescent="0.25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</row>
    <row r="321" spans="1:20" ht="15.75" customHeight="1" x14ac:dyDescent="0.25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</row>
    <row r="322" spans="1:20" ht="15.75" customHeight="1" x14ac:dyDescent="0.25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</row>
    <row r="323" spans="1:20" ht="15.75" customHeight="1" x14ac:dyDescent="0.25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</row>
    <row r="324" spans="1:20" ht="15.75" customHeight="1" x14ac:dyDescent="0.25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</row>
    <row r="325" spans="1:20" ht="15.75" customHeight="1" x14ac:dyDescent="0.25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</row>
    <row r="326" spans="1:20" ht="15.75" customHeight="1" x14ac:dyDescent="0.25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</row>
    <row r="327" spans="1:20" ht="15.75" customHeight="1" x14ac:dyDescent="0.25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</row>
    <row r="328" spans="1:20" ht="15.75" customHeight="1" x14ac:dyDescent="0.25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</row>
    <row r="329" spans="1:20" ht="15.75" customHeight="1" x14ac:dyDescent="0.25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</row>
    <row r="330" spans="1:20" ht="15.75" customHeight="1" x14ac:dyDescent="0.25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</row>
    <row r="331" spans="1:20" ht="15.75" customHeight="1" x14ac:dyDescent="0.25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</row>
    <row r="332" spans="1:20" ht="15.75" customHeight="1" x14ac:dyDescent="0.25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</row>
    <row r="333" spans="1:20" ht="15.75" customHeight="1" x14ac:dyDescent="0.25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</row>
    <row r="334" spans="1:20" ht="15.75" customHeight="1" x14ac:dyDescent="0.25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</row>
    <row r="335" spans="1:20" ht="15.75" customHeight="1" x14ac:dyDescent="0.25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</row>
    <row r="336" spans="1:20" ht="15.75" customHeight="1" x14ac:dyDescent="0.25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</row>
    <row r="337" spans="1:20" ht="15.75" customHeight="1" x14ac:dyDescent="0.25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</row>
    <row r="338" spans="1:20" ht="15.75" customHeight="1" x14ac:dyDescent="0.25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</row>
    <row r="339" spans="1:20" ht="15.75" customHeight="1" x14ac:dyDescent="0.25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</row>
    <row r="340" spans="1:20" ht="15.75" customHeight="1" x14ac:dyDescent="0.25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</row>
    <row r="341" spans="1:20" ht="15.75" customHeight="1" x14ac:dyDescent="0.25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</row>
    <row r="342" spans="1:20" ht="15.75" customHeight="1" x14ac:dyDescent="0.25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</row>
    <row r="343" spans="1:20" ht="15.75" customHeight="1" x14ac:dyDescent="0.25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</row>
    <row r="344" spans="1:20" ht="15.75" customHeight="1" x14ac:dyDescent="0.25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</row>
    <row r="345" spans="1:20" ht="15.75" customHeight="1" x14ac:dyDescent="0.25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</row>
    <row r="346" spans="1:20" ht="15.75" customHeight="1" x14ac:dyDescent="0.25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</row>
    <row r="347" spans="1:20" ht="15.75" customHeight="1" x14ac:dyDescent="0.25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</row>
    <row r="348" spans="1:20" ht="15.75" customHeight="1" x14ac:dyDescent="0.25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</row>
    <row r="349" spans="1:20" ht="15.75" customHeight="1" x14ac:dyDescent="0.25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</row>
    <row r="350" spans="1:20" ht="15.75" customHeight="1" x14ac:dyDescent="0.25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</row>
    <row r="351" spans="1:20" ht="15.75" customHeight="1" x14ac:dyDescent="0.25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</row>
    <row r="352" spans="1:20" ht="15.75" customHeight="1" x14ac:dyDescent="0.25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</row>
    <row r="353" spans="1:20" ht="15.75" customHeight="1" x14ac:dyDescent="0.25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</row>
    <row r="354" spans="1:20" ht="15.75" customHeight="1" x14ac:dyDescent="0.25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</row>
    <row r="355" spans="1:20" ht="15.75" customHeight="1" x14ac:dyDescent="0.25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</row>
    <row r="356" spans="1:20" ht="15.75" customHeight="1" x14ac:dyDescent="0.25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</row>
    <row r="357" spans="1:20" ht="15.75" customHeight="1" x14ac:dyDescent="0.25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</row>
    <row r="358" spans="1:20" ht="15.75" customHeight="1" x14ac:dyDescent="0.25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</row>
    <row r="359" spans="1:20" ht="15.75" customHeight="1" x14ac:dyDescent="0.25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</row>
    <row r="360" spans="1:20" ht="15.75" customHeight="1" x14ac:dyDescent="0.25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</row>
    <row r="361" spans="1:20" ht="15.75" customHeight="1" x14ac:dyDescent="0.25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</row>
    <row r="362" spans="1:20" ht="15.75" customHeight="1" x14ac:dyDescent="0.25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</row>
    <row r="363" spans="1:20" ht="15.75" customHeight="1" x14ac:dyDescent="0.25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</row>
    <row r="364" spans="1:20" ht="15.75" customHeight="1" x14ac:dyDescent="0.25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</row>
    <row r="365" spans="1:20" ht="15.75" customHeight="1" x14ac:dyDescent="0.25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</row>
    <row r="366" spans="1:20" ht="15.75" customHeight="1" x14ac:dyDescent="0.25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</row>
    <row r="367" spans="1:20" ht="15.75" customHeight="1" x14ac:dyDescent="0.25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</row>
    <row r="368" spans="1:20" ht="15.75" customHeight="1" x14ac:dyDescent="0.25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</row>
    <row r="369" spans="1:20" ht="15.75" customHeight="1" x14ac:dyDescent="0.25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</row>
    <row r="370" spans="1:20" ht="15.75" customHeight="1" x14ac:dyDescent="0.25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</row>
    <row r="371" spans="1:20" ht="15.75" customHeight="1" x14ac:dyDescent="0.25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</row>
    <row r="372" spans="1:20" ht="15.75" customHeight="1" x14ac:dyDescent="0.25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</row>
    <row r="373" spans="1:20" ht="15.75" customHeight="1" x14ac:dyDescent="0.25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</row>
    <row r="374" spans="1:20" ht="15.75" customHeight="1" x14ac:dyDescent="0.25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</row>
    <row r="375" spans="1:20" ht="15.75" customHeight="1" x14ac:dyDescent="0.25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</row>
    <row r="376" spans="1:20" ht="15.75" customHeight="1" x14ac:dyDescent="0.25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</row>
    <row r="377" spans="1:20" ht="15.75" customHeight="1" x14ac:dyDescent="0.25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</row>
    <row r="378" spans="1:20" ht="15.75" customHeight="1" x14ac:dyDescent="0.25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</row>
    <row r="379" spans="1:20" ht="15.75" customHeight="1" x14ac:dyDescent="0.25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</row>
    <row r="380" spans="1:20" ht="15.75" customHeight="1" x14ac:dyDescent="0.25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</row>
    <row r="381" spans="1:20" ht="15.75" customHeight="1" x14ac:dyDescent="0.25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</row>
    <row r="382" spans="1:20" ht="15.75" customHeight="1" x14ac:dyDescent="0.25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</row>
    <row r="383" spans="1:20" ht="15.75" customHeight="1" x14ac:dyDescent="0.25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</row>
    <row r="384" spans="1:20" ht="15.75" customHeight="1" x14ac:dyDescent="0.25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</row>
    <row r="385" spans="1:20" ht="15.75" customHeight="1" x14ac:dyDescent="0.25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</row>
    <row r="386" spans="1:20" ht="15.75" customHeight="1" x14ac:dyDescent="0.25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</row>
    <row r="387" spans="1:20" ht="15.75" customHeight="1" x14ac:dyDescent="0.25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</row>
    <row r="388" spans="1:20" ht="15.75" customHeight="1" x14ac:dyDescent="0.25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</row>
    <row r="389" spans="1:20" ht="15.75" customHeight="1" x14ac:dyDescent="0.25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</row>
    <row r="390" spans="1:20" ht="15.75" customHeight="1" x14ac:dyDescent="0.25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</row>
    <row r="391" spans="1:20" ht="15.75" customHeight="1" x14ac:dyDescent="0.25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</row>
    <row r="392" spans="1:20" ht="15.75" customHeight="1" x14ac:dyDescent="0.25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</row>
    <row r="393" spans="1:20" ht="15.75" customHeight="1" x14ac:dyDescent="0.25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</row>
    <row r="394" spans="1:20" ht="15.75" customHeight="1" x14ac:dyDescent="0.25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</row>
    <row r="395" spans="1:20" ht="15.75" customHeight="1" x14ac:dyDescent="0.25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</row>
    <row r="396" spans="1:20" ht="15.75" customHeight="1" x14ac:dyDescent="0.25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</row>
    <row r="397" spans="1:20" ht="15.75" customHeight="1" x14ac:dyDescent="0.25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</row>
    <row r="398" spans="1:20" ht="15.75" customHeight="1" x14ac:dyDescent="0.25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</row>
    <row r="399" spans="1:20" ht="15.75" customHeight="1" x14ac:dyDescent="0.25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</row>
    <row r="400" spans="1:20" ht="15.75" customHeight="1" x14ac:dyDescent="0.25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</row>
    <row r="401" spans="1:20" ht="15.75" customHeight="1" x14ac:dyDescent="0.25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</row>
    <row r="402" spans="1:20" ht="15.75" customHeight="1" x14ac:dyDescent="0.25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</row>
    <row r="403" spans="1:20" ht="15.75" customHeight="1" x14ac:dyDescent="0.25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</row>
    <row r="404" spans="1:20" ht="15.75" customHeight="1" x14ac:dyDescent="0.25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</row>
    <row r="405" spans="1:20" ht="15.75" customHeight="1" x14ac:dyDescent="0.25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</row>
    <row r="406" spans="1:20" ht="15.75" customHeight="1" x14ac:dyDescent="0.25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</row>
    <row r="407" spans="1:20" ht="15.75" customHeight="1" x14ac:dyDescent="0.25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</row>
    <row r="408" spans="1:20" ht="15.75" customHeight="1" x14ac:dyDescent="0.25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</row>
    <row r="409" spans="1:20" ht="15.75" customHeight="1" x14ac:dyDescent="0.25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</row>
    <row r="410" spans="1:20" ht="15.75" customHeight="1" x14ac:dyDescent="0.25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</row>
    <row r="411" spans="1:20" ht="15.75" customHeight="1" x14ac:dyDescent="0.25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</row>
    <row r="412" spans="1:20" ht="15.75" customHeight="1" x14ac:dyDescent="0.25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</row>
    <row r="413" spans="1:20" ht="15.75" customHeight="1" x14ac:dyDescent="0.25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</row>
    <row r="414" spans="1:20" ht="15.75" customHeight="1" x14ac:dyDescent="0.25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</row>
    <row r="415" spans="1:20" ht="15.75" customHeight="1" x14ac:dyDescent="0.25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</row>
    <row r="416" spans="1:20" ht="15.75" customHeight="1" x14ac:dyDescent="0.25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</row>
    <row r="417" spans="1:20" ht="15.75" customHeight="1" x14ac:dyDescent="0.25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</row>
    <row r="418" spans="1:20" ht="15.75" customHeight="1" x14ac:dyDescent="0.25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</row>
    <row r="419" spans="1:20" ht="15.75" customHeight="1" x14ac:dyDescent="0.25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</row>
    <row r="420" spans="1:20" ht="15.75" customHeight="1" x14ac:dyDescent="0.25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</row>
    <row r="421" spans="1:20" ht="15.75" customHeight="1" x14ac:dyDescent="0.25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</row>
    <row r="422" spans="1:20" ht="15.75" customHeight="1" x14ac:dyDescent="0.25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</row>
    <row r="423" spans="1:20" ht="15.75" customHeight="1" x14ac:dyDescent="0.25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</row>
    <row r="424" spans="1:20" ht="15.75" customHeight="1" x14ac:dyDescent="0.25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</row>
    <row r="425" spans="1:20" ht="15.75" customHeight="1" x14ac:dyDescent="0.25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</row>
    <row r="426" spans="1:20" ht="15.75" customHeight="1" x14ac:dyDescent="0.25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</row>
    <row r="427" spans="1:20" ht="15.75" customHeight="1" x14ac:dyDescent="0.25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</row>
    <row r="428" spans="1:20" ht="15.75" customHeight="1" x14ac:dyDescent="0.25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</row>
    <row r="429" spans="1:20" ht="15.75" customHeight="1" x14ac:dyDescent="0.25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</row>
    <row r="430" spans="1:20" ht="15.75" customHeight="1" x14ac:dyDescent="0.25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</row>
    <row r="431" spans="1:20" ht="15.75" customHeight="1" x14ac:dyDescent="0.25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</row>
    <row r="432" spans="1:20" ht="15.75" customHeight="1" x14ac:dyDescent="0.25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</row>
    <row r="433" spans="1:20" ht="15.75" customHeight="1" x14ac:dyDescent="0.25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</row>
    <row r="434" spans="1:20" ht="15.75" customHeight="1" x14ac:dyDescent="0.25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</row>
    <row r="435" spans="1:20" ht="15.75" customHeight="1" x14ac:dyDescent="0.25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</row>
    <row r="436" spans="1:20" ht="15.75" customHeight="1" x14ac:dyDescent="0.25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</row>
    <row r="437" spans="1:20" ht="15.75" customHeight="1" x14ac:dyDescent="0.25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</row>
    <row r="438" spans="1:20" ht="15.75" customHeight="1" x14ac:dyDescent="0.25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</row>
    <row r="439" spans="1:20" ht="15.75" customHeight="1" x14ac:dyDescent="0.25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</row>
    <row r="440" spans="1:20" ht="15.75" customHeight="1" x14ac:dyDescent="0.25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</row>
    <row r="441" spans="1:20" ht="15.75" customHeight="1" x14ac:dyDescent="0.25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</row>
    <row r="442" spans="1:20" ht="15.75" customHeight="1" x14ac:dyDescent="0.25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</row>
    <row r="443" spans="1:20" ht="15.75" customHeight="1" x14ac:dyDescent="0.25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</row>
    <row r="444" spans="1:20" ht="15.75" customHeight="1" x14ac:dyDescent="0.25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</row>
    <row r="445" spans="1:20" ht="15.75" customHeight="1" x14ac:dyDescent="0.25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</row>
    <row r="446" spans="1:20" ht="15.75" customHeight="1" x14ac:dyDescent="0.25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</row>
    <row r="447" spans="1:20" ht="15.75" customHeight="1" x14ac:dyDescent="0.25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</row>
    <row r="448" spans="1:20" ht="15.75" customHeight="1" x14ac:dyDescent="0.25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</row>
    <row r="449" spans="1:20" ht="15.75" customHeight="1" x14ac:dyDescent="0.25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</row>
    <row r="450" spans="1:20" ht="15.75" customHeight="1" x14ac:dyDescent="0.25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</row>
    <row r="451" spans="1:20" ht="15.75" customHeight="1" x14ac:dyDescent="0.25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</row>
    <row r="452" spans="1:20" ht="15.75" customHeight="1" x14ac:dyDescent="0.25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</row>
    <row r="453" spans="1:20" ht="15.75" customHeight="1" x14ac:dyDescent="0.25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</row>
    <row r="454" spans="1:20" ht="15.75" customHeight="1" x14ac:dyDescent="0.25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</row>
    <row r="455" spans="1:20" ht="15.75" customHeight="1" x14ac:dyDescent="0.25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</row>
    <row r="456" spans="1:20" ht="15.75" customHeight="1" x14ac:dyDescent="0.25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</row>
    <row r="457" spans="1:20" ht="15.75" customHeight="1" x14ac:dyDescent="0.25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</row>
    <row r="458" spans="1:20" ht="15.75" customHeight="1" x14ac:dyDescent="0.25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</row>
    <row r="459" spans="1:20" ht="15.75" customHeight="1" x14ac:dyDescent="0.25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</row>
    <row r="460" spans="1:20" ht="15.75" customHeight="1" x14ac:dyDescent="0.25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</row>
    <row r="461" spans="1:20" ht="15.75" customHeight="1" x14ac:dyDescent="0.25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</row>
    <row r="462" spans="1:20" ht="15.75" customHeight="1" x14ac:dyDescent="0.25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</row>
    <row r="463" spans="1:20" ht="15.75" customHeight="1" x14ac:dyDescent="0.25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</row>
    <row r="464" spans="1:20" ht="15.75" customHeight="1" x14ac:dyDescent="0.25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</row>
    <row r="465" spans="1:20" ht="15.75" customHeight="1" x14ac:dyDescent="0.25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</row>
    <row r="466" spans="1:20" ht="15.75" customHeight="1" x14ac:dyDescent="0.25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</row>
    <row r="467" spans="1:20" ht="15.75" customHeight="1" x14ac:dyDescent="0.25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</row>
    <row r="468" spans="1:20" ht="15.75" customHeight="1" x14ac:dyDescent="0.25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</row>
    <row r="469" spans="1:20" ht="15.75" customHeight="1" x14ac:dyDescent="0.25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</row>
    <row r="470" spans="1:20" ht="15.75" customHeight="1" x14ac:dyDescent="0.25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</row>
    <row r="471" spans="1:20" ht="15.75" customHeight="1" x14ac:dyDescent="0.25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</row>
    <row r="472" spans="1:20" ht="15.75" customHeight="1" x14ac:dyDescent="0.25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</row>
    <row r="473" spans="1:20" ht="15.75" customHeight="1" x14ac:dyDescent="0.25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</row>
    <row r="474" spans="1:20" ht="15.75" customHeight="1" x14ac:dyDescent="0.25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</row>
    <row r="475" spans="1:20" ht="15.75" customHeight="1" x14ac:dyDescent="0.25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</row>
    <row r="476" spans="1:20" ht="15.75" customHeight="1" x14ac:dyDescent="0.25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</row>
    <row r="477" spans="1:20" ht="15.75" customHeight="1" x14ac:dyDescent="0.25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</row>
    <row r="478" spans="1:20" ht="15.75" customHeight="1" x14ac:dyDescent="0.25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</row>
    <row r="479" spans="1:20" ht="15.75" customHeight="1" x14ac:dyDescent="0.25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</row>
    <row r="480" spans="1:20" ht="15.75" customHeight="1" x14ac:dyDescent="0.25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</row>
    <row r="481" spans="1:20" ht="15.75" customHeight="1" x14ac:dyDescent="0.25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</row>
    <row r="482" spans="1:20" ht="15.75" customHeight="1" x14ac:dyDescent="0.25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</row>
    <row r="483" spans="1:20" ht="15.75" customHeight="1" x14ac:dyDescent="0.25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</row>
    <row r="484" spans="1:20" ht="15.75" customHeight="1" x14ac:dyDescent="0.25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</row>
    <row r="485" spans="1:20" ht="15.75" customHeight="1" x14ac:dyDescent="0.25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</row>
    <row r="486" spans="1:20" ht="15.75" customHeight="1" x14ac:dyDescent="0.25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</row>
    <row r="487" spans="1:20" ht="15.75" customHeight="1" x14ac:dyDescent="0.25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</row>
    <row r="488" spans="1:20" ht="15.75" customHeight="1" x14ac:dyDescent="0.25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</row>
    <row r="489" spans="1:20" ht="15.75" customHeight="1" x14ac:dyDescent="0.25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</row>
    <row r="490" spans="1:20" ht="15.75" customHeight="1" x14ac:dyDescent="0.25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</row>
    <row r="491" spans="1:20" ht="15.75" customHeight="1" x14ac:dyDescent="0.25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</row>
    <row r="492" spans="1:20" ht="15.75" customHeight="1" x14ac:dyDescent="0.25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</row>
    <row r="493" spans="1:20" ht="15.75" customHeight="1" x14ac:dyDescent="0.25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</row>
    <row r="494" spans="1:20" ht="15.75" customHeight="1" x14ac:dyDescent="0.25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</row>
    <row r="495" spans="1:20" ht="15.75" customHeight="1" x14ac:dyDescent="0.25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</row>
    <row r="496" spans="1:20" ht="15.75" customHeight="1" x14ac:dyDescent="0.25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</row>
    <row r="497" spans="1:20" ht="15.75" customHeight="1" x14ac:dyDescent="0.25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</row>
    <row r="498" spans="1:20" ht="15.75" customHeight="1" x14ac:dyDescent="0.25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</row>
    <row r="499" spans="1:20" ht="15.75" customHeight="1" x14ac:dyDescent="0.25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</row>
    <row r="500" spans="1:20" ht="15.75" customHeight="1" x14ac:dyDescent="0.25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</row>
    <row r="501" spans="1:20" ht="15.75" customHeight="1" x14ac:dyDescent="0.25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</row>
    <row r="502" spans="1:20" ht="15.75" customHeight="1" x14ac:dyDescent="0.25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</row>
    <row r="503" spans="1:20" ht="15.75" customHeight="1" x14ac:dyDescent="0.25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</row>
    <row r="504" spans="1:20" ht="15.75" customHeight="1" x14ac:dyDescent="0.25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</row>
    <row r="505" spans="1:20" ht="15.75" customHeight="1" x14ac:dyDescent="0.25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</row>
    <row r="506" spans="1:20" ht="15.75" customHeight="1" x14ac:dyDescent="0.25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</row>
    <row r="507" spans="1:20" ht="15.75" customHeight="1" x14ac:dyDescent="0.25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</row>
    <row r="508" spans="1:20" ht="15.75" customHeight="1" x14ac:dyDescent="0.25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</row>
    <row r="509" spans="1:20" ht="15.75" customHeight="1" x14ac:dyDescent="0.25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</row>
    <row r="510" spans="1:20" ht="15.75" customHeight="1" x14ac:dyDescent="0.25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</row>
    <row r="511" spans="1:20" ht="15.75" customHeight="1" x14ac:dyDescent="0.25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</row>
    <row r="512" spans="1:20" ht="15.75" customHeight="1" x14ac:dyDescent="0.25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</row>
    <row r="513" spans="1:20" ht="15.75" customHeight="1" x14ac:dyDescent="0.25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</row>
    <row r="514" spans="1:20" ht="15.75" customHeight="1" x14ac:dyDescent="0.25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</row>
    <row r="515" spans="1:20" ht="15.75" customHeight="1" x14ac:dyDescent="0.25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</row>
    <row r="516" spans="1:20" ht="15.75" customHeight="1" x14ac:dyDescent="0.25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</row>
    <row r="517" spans="1:20" ht="15.75" customHeight="1" x14ac:dyDescent="0.25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</row>
    <row r="518" spans="1:20" ht="15.75" customHeight="1" x14ac:dyDescent="0.25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</row>
    <row r="519" spans="1:20" ht="15.75" customHeight="1" x14ac:dyDescent="0.25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</row>
    <row r="520" spans="1:20" ht="15.75" customHeight="1" x14ac:dyDescent="0.25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</row>
    <row r="521" spans="1:20" ht="15.75" customHeight="1" x14ac:dyDescent="0.25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</row>
    <row r="522" spans="1:20" ht="15.75" customHeight="1" x14ac:dyDescent="0.25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</row>
    <row r="523" spans="1:20" ht="15.75" customHeight="1" x14ac:dyDescent="0.25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</row>
    <row r="524" spans="1:20" ht="15.75" customHeight="1" x14ac:dyDescent="0.25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</row>
    <row r="525" spans="1:20" ht="15.75" customHeight="1" x14ac:dyDescent="0.25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</row>
    <row r="526" spans="1:20" ht="15.75" customHeight="1" x14ac:dyDescent="0.25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</row>
    <row r="527" spans="1:20" ht="15.75" customHeight="1" x14ac:dyDescent="0.25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</row>
    <row r="528" spans="1:20" ht="15.75" customHeight="1" x14ac:dyDescent="0.25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</row>
    <row r="529" spans="1:20" ht="15.75" customHeight="1" x14ac:dyDescent="0.25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</row>
    <row r="530" spans="1:20" ht="15.75" customHeight="1" x14ac:dyDescent="0.25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</row>
    <row r="531" spans="1:20" ht="15.75" customHeight="1" x14ac:dyDescent="0.25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</row>
    <row r="532" spans="1:20" ht="15.75" customHeight="1" x14ac:dyDescent="0.25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</row>
    <row r="533" spans="1:20" ht="15.75" customHeight="1" x14ac:dyDescent="0.25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</row>
    <row r="534" spans="1:20" ht="15.75" customHeight="1" x14ac:dyDescent="0.25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</row>
    <row r="535" spans="1:20" ht="15.75" customHeight="1" x14ac:dyDescent="0.25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</row>
    <row r="536" spans="1:20" ht="15.75" customHeight="1" x14ac:dyDescent="0.25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</row>
    <row r="537" spans="1:20" ht="15.75" customHeight="1" x14ac:dyDescent="0.25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</row>
    <row r="538" spans="1:20" ht="15.75" customHeight="1" x14ac:dyDescent="0.25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</row>
    <row r="539" spans="1:20" ht="15.75" customHeight="1" x14ac:dyDescent="0.25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</row>
    <row r="540" spans="1:20" ht="15.75" customHeight="1" x14ac:dyDescent="0.25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</row>
    <row r="541" spans="1:20" ht="15.75" customHeight="1" x14ac:dyDescent="0.25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</row>
    <row r="542" spans="1:20" ht="15.75" customHeight="1" x14ac:dyDescent="0.25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</row>
    <row r="543" spans="1:20" ht="15.75" customHeight="1" x14ac:dyDescent="0.25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</row>
    <row r="544" spans="1:20" ht="15.75" customHeight="1" x14ac:dyDescent="0.25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</row>
    <row r="545" spans="1:20" ht="15.75" customHeight="1" x14ac:dyDescent="0.25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</row>
    <row r="546" spans="1:20" ht="15.75" customHeight="1" x14ac:dyDescent="0.25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</row>
    <row r="547" spans="1:20" ht="15.75" customHeight="1" x14ac:dyDescent="0.25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</row>
    <row r="548" spans="1:20" ht="15.75" customHeight="1" x14ac:dyDescent="0.25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</row>
    <row r="549" spans="1:20" ht="15.75" customHeight="1" x14ac:dyDescent="0.25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</row>
    <row r="550" spans="1:20" ht="15.75" customHeight="1" x14ac:dyDescent="0.25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</row>
    <row r="551" spans="1:20" ht="15.75" customHeight="1" x14ac:dyDescent="0.25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</row>
    <row r="552" spans="1:20" ht="15.75" customHeight="1" x14ac:dyDescent="0.25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</row>
    <row r="553" spans="1:20" ht="15.75" customHeight="1" x14ac:dyDescent="0.25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</row>
    <row r="554" spans="1:20" ht="15.75" customHeight="1" x14ac:dyDescent="0.25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</row>
    <row r="555" spans="1:20" ht="15.75" customHeight="1" x14ac:dyDescent="0.25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</row>
    <row r="556" spans="1:20" ht="15.75" customHeight="1" x14ac:dyDescent="0.25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</row>
    <row r="557" spans="1:20" ht="15.75" customHeight="1" x14ac:dyDescent="0.25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</row>
    <row r="558" spans="1:20" ht="15.75" customHeight="1" x14ac:dyDescent="0.25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</row>
    <row r="559" spans="1:20" ht="15.75" customHeight="1" x14ac:dyDescent="0.25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</row>
    <row r="560" spans="1:20" ht="15.75" customHeight="1" x14ac:dyDescent="0.25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</row>
    <row r="561" spans="1:20" ht="15.75" customHeight="1" x14ac:dyDescent="0.25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</row>
    <row r="562" spans="1:20" ht="15.75" customHeight="1" x14ac:dyDescent="0.25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</row>
    <row r="563" spans="1:20" ht="15.75" customHeight="1" x14ac:dyDescent="0.25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</row>
    <row r="564" spans="1:20" ht="15.75" customHeight="1" x14ac:dyDescent="0.25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</row>
    <row r="565" spans="1:20" ht="15.75" customHeight="1" x14ac:dyDescent="0.25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</row>
    <row r="566" spans="1:20" ht="15.75" customHeight="1" x14ac:dyDescent="0.25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</row>
    <row r="567" spans="1:20" ht="15.75" customHeight="1" x14ac:dyDescent="0.25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</row>
    <row r="568" spans="1:20" ht="15.75" customHeight="1" x14ac:dyDescent="0.25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</row>
    <row r="569" spans="1:20" ht="15.75" customHeight="1" x14ac:dyDescent="0.25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</row>
    <row r="570" spans="1:20" ht="15.75" customHeight="1" x14ac:dyDescent="0.25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</row>
    <row r="571" spans="1:20" ht="15.75" customHeight="1" x14ac:dyDescent="0.25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</row>
    <row r="572" spans="1:20" ht="15.75" customHeight="1" x14ac:dyDescent="0.25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</row>
    <row r="573" spans="1:20" ht="15.75" customHeight="1" x14ac:dyDescent="0.25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</row>
    <row r="574" spans="1:20" ht="15.75" customHeight="1" x14ac:dyDescent="0.25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</row>
    <row r="575" spans="1:20" ht="15.75" customHeight="1" x14ac:dyDescent="0.25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</row>
    <row r="576" spans="1:20" ht="15.75" customHeight="1" x14ac:dyDescent="0.25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</row>
    <row r="577" spans="1:20" ht="15.75" customHeight="1" x14ac:dyDescent="0.25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</row>
    <row r="578" spans="1:20" ht="15.75" customHeight="1" x14ac:dyDescent="0.25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</row>
    <row r="579" spans="1:20" ht="15.75" customHeight="1" x14ac:dyDescent="0.25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</row>
    <row r="580" spans="1:20" ht="15.75" customHeight="1" x14ac:dyDescent="0.25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</row>
    <row r="581" spans="1:20" ht="15.75" customHeight="1" x14ac:dyDescent="0.25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</row>
    <row r="582" spans="1:20" ht="15.75" customHeight="1" x14ac:dyDescent="0.25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</row>
    <row r="583" spans="1:20" ht="15.75" customHeight="1" x14ac:dyDescent="0.25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</row>
    <row r="584" spans="1:20" ht="15.75" customHeight="1" x14ac:dyDescent="0.25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</row>
    <row r="585" spans="1:20" ht="15.75" customHeight="1" x14ac:dyDescent="0.25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</row>
    <row r="586" spans="1:20" ht="15.75" customHeight="1" x14ac:dyDescent="0.25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</row>
    <row r="587" spans="1:20" ht="15.75" customHeight="1" x14ac:dyDescent="0.25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</row>
    <row r="588" spans="1:20" ht="15.75" customHeight="1" x14ac:dyDescent="0.25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</row>
    <row r="589" spans="1:20" ht="15.75" customHeight="1" x14ac:dyDescent="0.25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</row>
    <row r="590" spans="1:20" ht="15.75" customHeight="1" x14ac:dyDescent="0.25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</row>
    <row r="591" spans="1:20" ht="15.75" customHeight="1" x14ac:dyDescent="0.25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</row>
    <row r="592" spans="1:20" ht="15.75" customHeight="1" x14ac:dyDescent="0.25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</row>
    <row r="593" spans="1:20" ht="15.75" customHeight="1" x14ac:dyDescent="0.25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</row>
    <row r="594" spans="1:20" ht="15.75" customHeight="1" x14ac:dyDescent="0.25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</row>
    <row r="595" spans="1:20" ht="15.75" customHeight="1" x14ac:dyDescent="0.25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</row>
    <row r="596" spans="1:20" ht="15.75" customHeight="1" x14ac:dyDescent="0.25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</row>
    <row r="597" spans="1:20" ht="15.75" customHeight="1" x14ac:dyDescent="0.25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</row>
    <row r="598" spans="1:20" ht="15.75" customHeight="1" x14ac:dyDescent="0.25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</row>
    <row r="599" spans="1:20" ht="15.75" customHeight="1" x14ac:dyDescent="0.25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</row>
    <row r="600" spans="1:20" ht="15.75" customHeight="1" x14ac:dyDescent="0.25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</row>
    <row r="601" spans="1:20" ht="15.75" customHeight="1" x14ac:dyDescent="0.25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</row>
    <row r="602" spans="1:20" ht="15.75" customHeight="1" x14ac:dyDescent="0.25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</row>
    <row r="603" spans="1:20" ht="15.75" customHeight="1" x14ac:dyDescent="0.25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</row>
    <row r="604" spans="1:20" ht="15.75" customHeight="1" x14ac:dyDescent="0.25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</row>
    <row r="605" spans="1:20" ht="15.75" customHeight="1" x14ac:dyDescent="0.25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</row>
    <row r="606" spans="1:20" ht="15.75" customHeight="1" x14ac:dyDescent="0.25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</row>
    <row r="607" spans="1:20" ht="15.75" customHeight="1" x14ac:dyDescent="0.25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</row>
    <row r="608" spans="1:20" ht="15.75" customHeight="1" x14ac:dyDescent="0.25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</row>
    <row r="609" spans="1:20" ht="15.75" customHeight="1" x14ac:dyDescent="0.25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</row>
    <row r="610" spans="1:20" ht="15.75" customHeight="1" x14ac:dyDescent="0.25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</row>
    <row r="611" spans="1:20" ht="15.75" customHeight="1" x14ac:dyDescent="0.25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</row>
    <row r="612" spans="1:20" ht="15.75" customHeight="1" x14ac:dyDescent="0.25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</row>
    <row r="613" spans="1:20" ht="15.75" customHeight="1" x14ac:dyDescent="0.25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</row>
    <row r="614" spans="1:20" ht="15.75" customHeight="1" x14ac:dyDescent="0.25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</row>
    <row r="615" spans="1:20" ht="15.75" customHeight="1" x14ac:dyDescent="0.25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</row>
    <row r="616" spans="1:20" ht="15.75" customHeight="1" x14ac:dyDescent="0.25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</row>
    <row r="617" spans="1:20" ht="15.75" customHeight="1" x14ac:dyDescent="0.25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</row>
    <row r="618" spans="1:20" ht="15.75" customHeight="1" x14ac:dyDescent="0.25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</row>
    <row r="619" spans="1:20" ht="15.75" customHeight="1" x14ac:dyDescent="0.25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</row>
    <row r="620" spans="1:20" ht="15.75" customHeight="1" x14ac:dyDescent="0.25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</row>
    <row r="621" spans="1:20" ht="15.75" customHeight="1" x14ac:dyDescent="0.25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</row>
    <row r="622" spans="1:20" ht="15.75" customHeight="1" x14ac:dyDescent="0.25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</row>
    <row r="623" spans="1:20" ht="15.75" customHeight="1" x14ac:dyDescent="0.25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</row>
    <row r="624" spans="1:20" ht="15.75" customHeight="1" x14ac:dyDescent="0.25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</row>
    <row r="625" spans="1:20" ht="15.75" customHeight="1" x14ac:dyDescent="0.25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</row>
    <row r="626" spans="1:20" ht="15.75" customHeight="1" x14ac:dyDescent="0.25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</row>
    <row r="627" spans="1:20" ht="15.75" customHeight="1" x14ac:dyDescent="0.25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</row>
    <row r="628" spans="1:20" ht="15.75" customHeight="1" x14ac:dyDescent="0.25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</row>
    <row r="629" spans="1:20" ht="15.75" customHeight="1" x14ac:dyDescent="0.25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</row>
    <row r="630" spans="1:20" ht="15.75" customHeight="1" x14ac:dyDescent="0.25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</row>
    <row r="631" spans="1:20" ht="15.75" customHeight="1" x14ac:dyDescent="0.25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</row>
    <row r="632" spans="1:20" ht="15.75" customHeight="1" x14ac:dyDescent="0.25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</row>
    <row r="633" spans="1:20" ht="15.75" customHeight="1" x14ac:dyDescent="0.25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</row>
    <row r="634" spans="1:20" ht="15.75" customHeight="1" x14ac:dyDescent="0.25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</row>
    <row r="635" spans="1:20" ht="15.75" customHeight="1" x14ac:dyDescent="0.25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</row>
    <row r="636" spans="1:20" ht="15.75" customHeight="1" x14ac:dyDescent="0.25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</row>
    <row r="637" spans="1:20" ht="15.75" customHeight="1" x14ac:dyDescent="0.25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</row>
    <row r="638" spans="1:20" ht="15.75" customHeight="1" x14ac:dyDescent="0.25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</row>
    <row r="639" spans="1:20" ht="15.75" customHeight="1" x14ac:dyDescent="0.25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</row>
    <row r="640" spans="1:20" ht="15.75" customHeight="1" x14ac:dyDescent="0.25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</row>
    <row r="641" spans="1:20" ht="15.75" customHeight="1" x14ac:dyDescent="0.25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</row>
    <row r="642" spans="1:20" ht="15.75" customHeight="1" x14ac:dyDescent="0.25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</row>
    <row r="643" spans="1:20" ht="15.75" customHeight="1" x14ac:dyDescent="0.25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</row>
    <row r="644" spans="1:20" ht="15.75" customHeight="1" x14ac:dyDescent="0.25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</row>
    <row r="645" spans="1:20" ht="15.75" customHeight="1" x14ac:dyDescent="0.25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</row>
    <row r="646" spans="1:20" ht="15.75" customHeight="1" x14ac:dyDescent="0.25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</row>
    <row r="647" spans="1:20" ht="15.75" customHeight="1" x14ac:dyDescent="0.25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</row>
    <row r="648" spans="1:20" ht="15.75" customHeight="1" x14ac:dyDescent="0.25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</row>
    <row r="649" spans="1:20" ht="15.75" customHeight="1" x14ac:dyDescent="0.25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</row>
    <row r="650" spans="1:20" ht="15.75" customHeight="1" x14ac:dyDescent="0.25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</row>
    <row r="651" spans="1:20" ht="15.75" customHeight="1" x14ac:dyDescent="0.25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</row>
    <row r="652" spans="1:20" ht="15.75" customHeight="1" x14ac:dyDescent="0.25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</row>
    <row r="653" spans="1:20" ht="15.75" customHeight="1" x14ac:dyDescent="0.25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</row>
    <row r="654" spans="1:20" ht="15.75" customHeight="1" x14ac:dyDescent="0.25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</row>
    <row r="655" spans="1:20" ht="15.75" customHeight="1" x14ac:dyDescent="0.25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</row>
    <row r="656" spans="1:20" ht="15.75" customHeight="1" x14ac:dyDescent="0.25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</row>
    <row r="657" spans="1:20" ht="15.75" customHeight="1" x14ac:dyDescent="0.25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</row>
    <row r="658" spans="1:20" ht="15.75" customHeight="1" x14ac:dyDescent="0.25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</row>
    <row r="659" spans="1:20" ht="15.75" customHeight="1" x14ac:dyDescent="0.25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</row>
    <row r="660" spans="1:20" ht="15.75" customHeight="1" x14ac:dyDescent="0.25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</row>
    <row r="661" spans="1:20" ht="15.75" customHeight="1" x14ac:dyDescent="0.25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</row>
    <row r="662" spans="1:20" ht="15.75" customHeight="1" x14ac:dyDescent="0.25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</row>
    <row r="663" spans="1:20" ht="15.75" customHeight="1" x14ac:dyDescent="0.25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</row>
    <row r="664" spans="1:20" ht="15.75" customHeight="1" x14ac:dyDescent="0.25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</row>
    <row r="665" spans="1:20" ht="15.75" customHeight="1" x14ac:dyDescent="0.25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</row>
    <row r="666" spans="1:20" ht="15.75" customHeight="1" x14ac:dyDescent="0.25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</row>
    <row r="667" spans="1:20" ht="15.75" customHeight="1" x14ac:dyDescent="0.25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</row>
    <row r="668" spans="1:20" ht="15.75" customHeight="1" x14ac:dyDescent="0.25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</row>
    <row r="669" spans="1:20" ht="15.75" customHeight="1" x14ac:dyDescent="0.25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</row>
    <row r="670" spans="1:20" ht="15.75" customHeight="1" x14ac:dyDescent="0.25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</row>
    <row r="671" spans="1:20" ht="15.75" customHeight="1" x14ac:dyDescent="0.25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</row>
    <row r="672" spans="1:20" ht="15.75" customHeight="1" x14ac:dyDescent="0.25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</row>
    <row r="673" spans="1:20" ht="15.75" customHeight="1" x14ac:dyDescent="0.25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</row>
    <row r="674" spans="1:20" ht="15.75" customHeight="1" x14ac:dyDescent="0.25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</row>
    <row r="675" spans="1:20" ht="15.75" customHeight="1" x14ac:dyDescent="0.25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</row>
    <row r="676" spans="1:20" ht="15.75" customHeight="1" x14ac:dyDescent="0.25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</row>
    <row r="677" spans="1:20" ht="15.75" customHeight="1" x14ac:dyDescent="0.25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</row>
    <row r="678" spans="1:20" ht="15.75" customHeight="1" x14ac:dyDescent="0.25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</row>
    <row r="679" spans="1:20" ht="15.75" customHeight="1" x14ac:dyDescent="0.25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</row>
    <row r="680" spans="1:20" ht="15.75" customHeight="1" x14ac:dyDescent="0.25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</row>
    <row r="681" spans="1:20" ht="15.75" customHeight="1" x14ac:dyDescent="0.25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</row>
    <row r="682" spans="1:20" ht="15.75" customHeight="1" x14ac:dyDescent="0.25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</row>
    <row r="683" spans="1:20" ht="15.75" customHeight="1" x14ac:dyDescent="0.25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</row>
    <row r="684" spans="1:20" ht="15.75" customHeight="1" x14ac:dyDescent="0.25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</row>
    <row r="685" spans="1:20" ht="15.75" customHeight="1" x14ac:dyDescent="0.25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</row>
    <row r="686" spans="1:20" ht="15.75" customHeight="1" x14ac:dyDescent="0.25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</row>
    <row r="687" spans="1:20" ht="15.75" customHeight="1" x14ac:dyDescent="0.25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</row>
    <row r="688" spans="1:20" ht="15.75" customHeight="1" x14ac:dyDescent="0.25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</row>
    <row r="689" spans="1:20" ht="15.75" customHeight="1" x14ac:dyDescent="0.25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</row>
    <row r="690" spans="1:20" ht="15.75" customHeight="1" x14ac:dyDescent="0.25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</row>
    <row r="691" spans="1:20" ht="15.75" customHeight="1" x14ac:dyDescent="0.25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</row>
    <row r="692" spans="1:20" ht="15.75" customHeight="1" x14ac:dyDescent="0.25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</row>
    <row r="693" spans="1:20" ht="15.75" customHeight="1" x14ac:dyDescent="0.25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</row>
    <row r="694" spans="1:20" ht="15.75" customHeight="1" x14ac:dyDescent="0.25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</row>
    <row r="695" spans="1:20" ht="15.75" customHeight="1" x14ac:dyDescent="0.25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</row>
    <row r="696" spans="1:20" ht="15.75" customHeight="1" x14ac:dyDescent="0.25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</row>
    <row r="697" spans="1:20" ht="15.75" customHeight="1" x14ac:dyDescent="0.25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</row>
    <row r="698" spans="1:20" ht="15.75" customHeight="1" x14ac:dyDescent="0.25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</row>
    <row r="699" spans="1:20" ht="15.75" customHeight="1" x14ac:dyDescent="0.25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</row>
    <row r="700" spans="1:20" ht="15.75" customHeight="1" x14ac:dyDescent="0.25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</row>
    <row r="701" spans="1:20" ht="15.75" customHeight="1" x14ac:dyDescent="0.25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</row>
    <row r="702" spans="1:20" ht="15.75" customHeight="1" x14ac:dyDescent="0.25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</row>
    <row r="703" spans="1:20" ht="15.75" customHeight="1" x14ac:dyDescent="0.25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</row>
    <row r="704" spans="1:20" ht="15.75" customHeight="1" x14ac:dyDescent="0.25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</row>
    <row r="705" spans="1:20" ht="15.75" customHeight="1" x14ac:dyDescent="0.25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</row>
    <row r="706" spans="1:20" ht="15.75" customHeight="1" x14ac:dyDescent="0.25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</row>
    <row r="707" spans="1:20" ht="15.75" customHeight="1" x14ac:dyDescent="0.25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</row>
    <row r="708" spans="1:20" ht="15.75" customHeight="1" x14ac:dyDescent="0.25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</row>
    <row r="709" spans="1:20" ht="15.75" customHeight="1" x14ac:dyDescent="0.25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</row>
    <row r="710" spans="1:20" ht="15.75" customHeight="1" x14ac:dyDescent="0.25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</row>
    <row r="711" spans="1:20" ht="15.75" customHeight="1" x14ac:dyDescent="0.25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</row>
    <row r="712" spans="1:20" ht="15.75" customHeight="1" x14ac:dyDescent="0.25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</row>
    <row r="713" spans="1:20" ht="15.75" customHeight="1" x14ac:dyDescent="0.25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</row>
    <row r="714" spans="1:20" ht="15.75" customHeight="1" x14ac:dyDescent="0.25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</row>
    <row r="715" spans="1:20" ht="15.75" customHeight="1" x14ac:dyDescent="0.25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</row>
    <row r="716" spans="1:20" ht="15.75" customHeight="1" x14ac:dyDescent="0.25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</row>
    <row r="717" spans="1:20" ht="15.75" customHeight="1" x14ac:dyDescent="0.25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</row>
    <row r="718" spans="1:20" ht="15.75" customHeight="1" x14ac:dyDescent="0.25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</row>
    <row r="719" spans="1:20" ht="15.75" customHeight="1" x14ac:dyDescent="0.25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</row>
    <row r="720" spans="1:20" ht="15.75" customHeight="1" x14ac:dyDescent="0.25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</row>
    <row r="721" spans="1:20" ht="15.75" customHeight="1" x14ac:dyDescent="0.25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</row>
    <row r="722" spans="1:20" ht="15.75" customHeight="1" x14ac:dyDescent="0.25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</row>
    <row r="723" spans="1:20" ht="15.75" customHeight="1" x14ac:dyDescent="0.25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</row>
    <row r="724" spans="1:20" ht="15.75" customHeight="1" x14ac:dyDescent="0.25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</row>
    <row r="725" spans="1:20" ht="15.75" customHeight="1" x14ac:dyDescent="0.25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</row>
    <row r="726" spans="1:20" ht="15.75" customHeight="1" x14ac:dyDescent="0.25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</row>
    <row r="727" spans="1:20" ht="15.75" customHeight="1" x14ac:dyDescent="0.25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</row>
    <row r="728" spans="1:20" ht="15.75" customHeight="1" x14ac:dyDescent="0.25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</row>
    <row r="729" spans="1:20" ht="15.75" customHeight="1" x14ac:dyDescent="0.25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</row>
    <row r="730" spans="1:20" ht="15.75" customHeight="1" x14ac:dyDescent="0.25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</row>
    <row r="731" spans="1:20" ht="15.75" customHeight="1" x14ac:dyDescent="0.25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</row>
    <row r="732" spans="1:20" ht="15.75" customHeight="1" x14ac:dyDescent="0.25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</row>
    <row r="733" spans="1:20" ht="15.75" customHeight="1" x14ac:dyDescent="0.25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</row>
    <row r="734" spans="1:20" ht="15.75" customHeight="1" x14ac:dyDescent="0.25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</row>
    <row r="735" spans="1:20" ht="15.75" customHeight="1" x14ac:dyDescent="0.25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</row>
    <row r="736" spans="1:20" ht="15.75" customHeight="1" x14ac:dyDescent="0.25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</row>
    <row r="737" spans="1:20" ht="15.75" customHeight="1" x14ac:dyDescent="0.25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</row>
    <row r="738" spans="1:20" ht="15.75" customHeight="1" x14ac:dyDescent="0.25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</row>
    <row r="739" spans="1:20" ht="15.75" customHeight="1" x14ac:dyDescent="0.25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</row>
    <row r="740" spans="1:20" ht="15.75" customHeight="1" x14ac:dyDescent="0.25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</row>
    <row r="741" spans="1:20" ht="15.75" customHeight="1" x14ac:dyDescent="0.25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</row>
    <row r="742" spans="1:20" ht="15.75" customHeight="1" x14ac:dyDescent="0.25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</row>
    <row r="743" spans="1:20" ht="15.75" customHeight="1" x14ac:dyDescent="0.25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</row>
    <row r="744" spans="1:20" ht="15.75" customHeight="1" x14ac:dyDescent="0.25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</row>
    <row r="745" spans="1:20" ht="15.75" customHeight="1" x14ac:dyDescent="0.25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</row>
    <row r="746" spans="1:20" ht="15.75" customHeight="1" x14ac:dyDescent="0.25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</row>
    <row r="747" spans="1:20" ht="15.75" customHeight="1" x14ac:dyDescent="0.25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</row>
    <row r="748" spans="1:20" ht="15.75" customHeight="1" x14ac:dyDescent="0.25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</row>
    <row r="749" spans="1:20" ht="15.75" customHeight="1" x14ac:dyDescent="0.25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</row>
    <row r="750" spans="1:20" ht="15.75" customHeight="1" x14ac:dyDescent="0.25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</row>
    <row r="751" spans="1:20" ht="15.75" customHeight="1" x14ac:dyDescent="0.25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</row>
    <row r="752" spans="1:20" ht="15.75" customHeight="1" x14ac:dyDescent="0.25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</row>
    <row r="753" spans="1:20" ht="15.75" customHeight="1" x14ac:dyDescent="0.25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</row>
    <row r="754" spans="1:20" ht="15.75" customHeight="1" x14ac:dyDescent="0.25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</row>
    <row r="755" spans="1:20" ht="15.75" customHeight="1" x14ac:dyDescent="0.25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</row>
    <row r="756" spans="1:20" ht="15.75" customHeight="1" x14ac:dyDescent="0.25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</row>
    <row r="757" spans="1:20" ht="15.75" customHeight="1" x14ac:dyDescent="0.25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</row>
    <row r="758" spans="1:20" ht="15.75" customHeight="1" x14ac:dyDescent="0.25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</row>
    <row r="759" spans="1:20" ht="15.75" customHeight="1" x14ac:dyDescent="0.25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</row>
    <row r="760" spans="1:20" ht="15.75" customHeight="1" x14ac:dyDescent="0.25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</row>
    <row r="761" spans="1:20" ht="15.75" customHeight="1" x14ac:dyDescent="0.25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</row>
    <row r="762" spans="1:20" ht="15.75" customHeight="1" x14ac:dyDescent="0.25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</row>
    <row r="763" spans="1:20" ht="15.75" customHeight="1" x14ac:dyDescent="0.25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</row>
    <row r="764" spans="1:20" ht="15.75" customHeight="1" x14ac:dyDescent="0.25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</row>
    <row r="765" spans="1:20" ht="15.75" customHeight="1" x14ac:dyDescent="0.25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</row>
    <row r="766" spans="1:20" ht="15.75" customHeight="1" x14ac:dyDescent="0.25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</row>
    <row r="767" spans="1:20" ht="15.75" customHeight="1" x14ac:dyDescent="0.25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</row>
    <row r="768" spans="1:20" ht="15.75" customHeight="1" x14ac:dyDescent="0.25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</row>
    <row r="769" spans="1:20" ht="15.75" customHeight="1" x14ac:dyDescent="0.25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</row>
    <row r="770" spans="1:20" ht="15.75" customHeight="1" x14ac:dyDescent="0.25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</row>
    <row r="771" spans="1:20" ht="15.75" customHeight="1" x14ac:dyDescent="0.25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</row>
    <row r="772" spans="1:20" ht="15.75" customHeight="1" x14ac:dyDescent="0.25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</row>
    <row r="773" spans="1:20" ht="15.75" customHeight="1" x14ac:dyDescent="0.25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</row>
    <row r="774" spans="1:20" ht="15.75" customHeight="1" x14ac:dyDescent="0.25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</row>
    <row r="775" spans="1:20" ht="15.75" customHeight="1" x14ac:dyDescent="0.25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</row>
    <row r="776" spans="1:20" ht="15.75" customHeight="1" x14ac:dyDescent="0.25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</row>
    <row r="777" spans="1:20" ht="15.75" customHeight="1" x14ac:dyDescent="0.25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</row>
    <row r="778" spans="1:20" ht="15.75" customHeight="1" x14ac:dyDescent="0.25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</row>
    <row r="779" spans="1:20" ht="15.75" customHeight="1" x14ac:dyDescent="0.25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</row>
    <row r="780" spans="1:20" ht="15.75" customHeight="1" x14ac:dyDescent="0.25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</row>
    <row r="781" spans="1:20" ht="15.75" customHeight="1" x14ac:dyDescent="0.25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</row>
    <row r="782" spans="1:20" ht="15.75" customHeight="1" x14ac:dyDescent="0.25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</row>
    <row r="783" spans="1:20" ht="15.75" customHeight="1" x14ac:dyDescent="0.25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</row>
    <row r="784" spans="1:20" ht="15.75" customHeight="1" x14ac:dyDescent="0.25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</row>
    <row r="785" spans="1:20" ht="15.75" customHeight="1" x14ac:dyDescent="0.25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</row>
    <row r="786" spans="1:20" ht="15.75" customHeight="1" x14ac:dyDescent="0.25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</row>
    <row r="787" spans="1:20" ht="15.75" customHeight="1" x14ac:dyDescent="0.25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</row>
    <row r="788" spans="1:20" ht="15.75" customHeight="1" x14ac:dyDescent="0.25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</row>
    <row r="789" spans="1:20" ht="15.75" customHeight="1" x14ac:dyDescent="0.25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</row>
    <row r="790" spans="1:20" ht="15.75" customHeight="1" x14ac:dyDescent="0.25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</row>
    <row r="791" spans="1:20" ht="15.75" customHeight="1" x14ac:dyDescent="0.25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</row>
    <row r="792" spans="1:20" ht="15.75" customHeight="1" x14ac:dyDescent="0.25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</row>
    <row r="793" spans="1:20" ht="15.75" customHeight="1" x14ac:dyDescent="0.25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</row>
    <row r="794" spans="1:20" ht="15.75" customHeight="1" x14ac:dyDescent="0.25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</row>
    <row r="795" spans="1:20" ht="15.75" customHeight="1" x14ac:dyDescent="0.25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</row>
    <row r="796" spans="1:20" ht="15.75" customHeight="1" x14ac:dyDescent="0.25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</row>
    <row r="797" spans="1:20" ht="15.75" customHeight="1" x14ac:dyDescent="0.25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</row>
    <row r="798" spans="1:20" ht="15.75" customHeight="1" x14ac:dyDescent="0.25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</row>
    <row r="799" spans="1:20" ht="15.75" customHeight="1" x14ac:dyDescent="0.25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</row>
    <row r="800" spans="1:20" ht="15.75" customHeight="1" x14ac:dyDescent="0.25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</row>
    <row r="801" spans="1:20" ht="15.75" customHeight="1" x14ac:dyDescent="0.25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</row>
    <row r="802" spans="1:20" ht="15.75" customHeight="1" x14ac:dyDescent="0.25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</row>
    <row r="803" spans="1:20" ht="15.75" customHeight="1" x14ac:dyDescent="0.25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</row>
    <row r="804" spans="1:20" ht="15.75" customHeight="1" x14ac:dyDescent="0.25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</row>
    <row r="805" spans="1:20" ht="15.75" customHeight="1" x14ac:dyDescent="0.25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</row>
    <row r="806" spans="1:20" ht="15.75" customHeight="1" x14ac:dyDescent="0.25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</row>
    <row r="807" spans="1:20" ht="15.75" customHeight="1" x14ac:dyDescent="0.25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</row>
    <row r="808" spans="1:20" ht="15.75" customHeight="1" x14ac:dyDescent="0.25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</row>
    <row r="809" spans="1:20" ht="15.75" customHeight="1" x14ac:dyDescent="0.25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</row>
    <row r="810" spans="1:20" ht="15.75" customHeight="1" x14ac:dyDescent="0.25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</row>
    <row r="811" spans="1:20" ht="15.75" customHeight="1" x14ac:dyDescent="0.25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</row>
    <row r="812" spans="1:20" ht="15.75" customHeight="1" x14ac:dyDescent="0.25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</row>
    <row r="813" spans="1:20" ht="15.75" customHeight="1" x14ac:dyDescent="0.25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</row>
    <row r="814" spans="1:20" ht="15.75" customHeight="1" x14ac:dyDescent="0.25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</row>
    <row r="815" spans="1:20" ht="15.75" customHeight="1" x14ac:dyDescent="0.25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</row>
    <row r="816" spans="1:20" ht="15.75" customHeight="1" x14ac:dyDescent="0.25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</row>
    <row r="817" spans="1:20" ht="15.75" customHeight="1" x14ac:dyDescent="0.25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</row>
    <row r="818" spans="1:20" ht="15.75" customHeight="1" x14ac:dyDescent="0.25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</row>
    <row r="819" spans="1:20" ht="15.75" customHeight="1" x14ac:dyDescent="0.25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</row>
    <row r="820" spans="1:20" ht="15.75" customHeight="1" x14ac:dyDescent="0.25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</row>
    <row r="821" spans="1:20" ht="15.75" customHeight="1" x14ac:dyDescent="0.25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</row>
    <row r="822" spans="1:20" ht="15.75" customHeight="1" x14ac:dyDescent="0.25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</row>
    <row r="823" spans="1:20" ht="15.75" customHeight="1" x14ac:dyDescent="0.25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</row>
    <row r="824" spans="1:20" ht="15.75" customHeight="1" x14ac:dyDescent="0.25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</row>
    <row r="825" spans="1:20" ht="15.75" customHeight="1" x14ac:dyDescent="0.25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</row>
    <row r="826" spans="1:20" ht="15.75" customHeight="1" x14ac:dyDescent="0.25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</row>
    <row r="827" spans="1:20" ht="15.75" customHeight="1" x14ac:dyDescent="0.25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</row>
    <row r="828" spans="1:20" ht="15.75" customHeight="1" x14ac:dyDescent="0.25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</row>
    <row r="829" spans="1:20" ht="15.75" customHeight="1" x14ac:dyDescent="0.25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</row>
    <row r="830" spans="1:20" ht="15.75" customHeight="1" x14ac:dyDescent="0.25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</row>
    <row r="831" spans="1:20" ht="15.75" customHeight="1" x14ac:dyDescent="0.25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</row>
    <row r="832" spans="1:20" ht="15.75" customHeight="1" x14ac:dyDescent="0.25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</row>
    <row r="833" spans="1:20" ht="15.75" customHeight="1" x14ac:dyDescent="0.25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</row>
    <row r="834" spans="1:20" ht="15.75" customHeight="1" x14ac:dyDescent="0.25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</row>
    <row r="835" spans="1:20" ht="15.75" customHeight="1" x14ac:dyDescent="0.25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</row>
    <row r="836" spans="1:20" ht="15.75" customHeight="1" x14ac:dyDescent="0.25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</row>
    <row r="837" spans="1:20" ht="15.75" customHeight="1" x14ac:dyDescent="0.25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</row>
    <row r="838" spans="1:20" ht="15.75" customHeight="1" x14ac:dyDescent="0.25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</row>
    <row r="839" spans="1:20" ht="15.75" customHeight="1" x14ac:dyDescent="0.25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</row>
    <row r="840" spans="1:20" ht="15.75" customHeight="1" x14ac:dyDescent="0.25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</row>
    <row r="841" spans="1:20" ht="15.75" customHeight="1" x14ac:dyDescent="0.25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</row>
    <row r="842" spans="1:20" ht="15.75" customHeight="1" x14ac:dyDescent="0.25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</row>
    <row r="843" spans="1:20" ht="15.75" customHeight="1" x14ac:dyDescent="0.25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</row>
    <row r="844" spans="1:20" ht="15.75" customHeight="1" x14ac:dyDescent="0.25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</row>
    <row r="845" spans="1:20" ht="15.75" customHeight="1" x14ac:dyDescent="0.25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</row>
    <row r="846" spans="1:20" ht="15.75" customHeight="1" x14ac:dyDescent="0.25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</row>
    <row r="847" spans="1:20" ht="15.75" customHeight="1" x14ac:dyDescent="0.25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</row>
    <row r="848" spans="1:20" ht="15.75" customHeight="1" x14ac:dyDescent="0.25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</row>
    <row r="849" spans="1:20" ht="15.75" customHeight="1" x14ac:dyDescent="0.25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</row>
    <row r="850" spans="1:20" ht="15.75" customHeight="1" x14ac:dyDescent="0.25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</row>
    <row r="851" spans="1:20" ht="15.75" customHeight="1" x14ac:dyDescent="0.25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</row>
    <row r="852" spans="1:20" ht="15.75" customHeight="1" x14ac:dyDescent="0.25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</row>
    <row r="853" spans="1:20" ht="15.75" customHeight="1" x14ac:dyDescent="0.25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</row>
    <row r="854" spans="1:20" ht="15.75" customHeight="1" x14ac:dyDescent="0.25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</row>
    <row r="855" spans="1:20" ht="15.75" customHeight="1" x14ac:dyDescent="0.25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</row>
    <row r="856" spans="1:20" ht="15.75" customHeight="1" x14ac:dyDescent="0.25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</row>
    <row r="857" spans="1:20" ht="15.75" customHeight="1" x14ac:dyDescent="0.25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</row>
    <row r="858" spans="1:20" ht="15.75" customHeight="1" x14ac:dyDescent="0.25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</row>
    <row r="859" spans="1:20" ht="15.75" customHeight="1" x14ac:dyDescent="0.25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</row>
    <row r="860" spans="1:20" ht="15.75" customHeight="1" x14ac:dyDescent="0.25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</row>
    <row r="861" spans="1:20" ht="15.75" customHeight="1" x14ac:dyDescent="0.25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</row>
    <row r="862" spans="1:20" ht="15.75" customHeight="1" x14ac:dyDescent="0.25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</row>
    <row r="863" spans="1:20" ht="15.75" customHeight="1" x14ac:dyDescent="0.25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</row>
    <row r="864" spans="1:20" ht="15.75" customHeight="1" x14ac:dyDescent="0.25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</row>
    <row r="865" spans="1:20" ht="15.75" customHeight="1" x14ac:dyDescent="0.25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</row>
    <row r="866" spans="1:20" ht="15.75" customHeight="1" x14ac:dyDescent="0.25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</row>
    <row r="867" spans="1:20" ht="15.75" customHeight="1" x14ac:dyDescent="0.25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</row>
    <row r="868" spans="1:20" ht="15.75" customHeight="1" x14ac:dyDescent="0.25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</row>
    <row r="869" spans="1:20" ht="15.75" customHeight="1" x14ac:dyDescent="0.25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</row>
    <row r="870" spans="1:20" ht="15.75" customHeight="1" x14ac:dyDescent="0.25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</row>
    <row r="871" spans="1:20" ht="15.75" customHeight="1" x14ac:dyDescent="0.25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</row>
    <row r="872" spans="1:20" ht="15.75" customHeight="1" x14ac:dyDescent="0.25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</row>
    <row r="873" spans="1:20" ht="15.75" customHeight="1" x14ac:dyDescent="0.25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</row>
    <row r="874" spans="1:20" ht="15.75" customHeight="1" x14ac:dyDescent="0.25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</row>
    <row r="875" spans="1:20" ht="15.75" customHeight="1" x14ac:dyDescent="0.25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</row>
    <row r="876" spans="1:20" ht="15.75" customHeight="1" x14ac:dyDescent="0.25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</row>
    <row r="877" spans="1:20" ht="15.75" customHeight="1" x14ac:dyDescent="0.25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</row>
    <row r="878" spans="1:20" ht="15.75" customHeight="1" x14ac:dyDescent="0.25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</row>
    <row r="879" spans="1:20" ht="15.75" customHeight="1" x14ac:dyDescent="0.25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</row>
    <row r="880" spans="1:20" ht="15.75" customHeight="1" x14ac:dyDescent="0.25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</row>
    <row r="881" spans="1:20" ht="15.75" customHeight="1" x14ac:dyDescent="0.25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</row>
    <row r="882" spans="1:20" ht="15.75" customHeight="1" x14ac:dyDescent="0.25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</row>
    <row r="883" spans="1:20" ht="15.75" customHeight="1" x14ac:dyDescent="0.25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</row>
    <row r="884" spans="1:20" ht="15.75" customHeight="1" x14ac:dyDescent="0.25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</row>
    <row r="885" spans="1:20" ht="15.75" customHeight="1" x14ac:dyDescent="0.25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</row>
    <row r="886" spans="1:20" ht="15.75" customHeight="1" x14ac:dyDescent="0.25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</row>
    <row r="887" spans="1:20" ht="15.75" customHeight="1" x14ac:dyDescent="0.25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</row>
    <row r="888" spans="1:20" ht="15.75" customHeight="1" x14ac:dyDescent="0.25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</row>
    <row r="889" spans="1:20" ht="15.75" customHeight="1" x14ac:dyDescent="0.25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</row>
    <row r="890" spans="1:20" ht="15.75" customHeight="1" x14ac:dyDescent="0.25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</row>
    <row r="891" spans="1:20" ht="15.75" customHeight="1" x14ac:dyDescent="0.25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</row>
    <row r="892" spans="1:20" ht="15.75" customHeight="1" x14ac:dyDescent="0.25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</row>
    <row r="893" spans="1:20" ht="15.75" customHeight="1" x14ac:dyDescent="0.25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</row>
    <row r="894" spans="1:20" ht="15.75" customHeight="1" x14ac:dyDescent="0.25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</row>
    <row r="895" spans="1:20" ht="15.75" customHeight="1" x14ac:dyDescent="0.25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</row>
    <row r="896" spans="1:20" ht="15.75" customHeight="1" x14ac:dyDescent="0.25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</row>
    <row r="897" spans="1:20" ht="15.75" customHeight="1" x14ac:dyDescent="0.25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</row>
    <row r="898" spans="1:20" ht="15.75" customHeight="1" x14ac:dyDescent="0.25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</row>
    <row r="899" spans="1:20" ht="15.75" customHeight="1" x14ac:dyDescent="0.25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</row>
    <row r="900" spans="1:20" ht="15.75" customHeight="1" x14ac:dyDescent="0.25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</row>
    <row r="901" spans="1:20" ht="15.75" customHeight="1" x14ac:dyDescent="0.25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</row>
    <row r="902" spans="1:20" ht="15.75" customHeight="1" x14ac:dyDescent="0.25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</row>
    <row r="903" spans="1:20" ht="15.75" customHeight="1" x14ac:dyDescent="0.25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</row>
    <row r="904" spans="1:20" ht="15.75" customHeight="1" x14ac:dyDescent="0.25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</row>
    <row r="905" spans="1:20" ht="15.75" customHeight="1" x14ac:dyDescent="0.25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</row>
    <row r="906" spans="1:20" ht="15.75" customHeight="1" x14ac:dyDescent="0.25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</row>
    <row r="907" spans="1:20" ht="15.75" customHeight="1" x14ac:dyDescent="0.25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</row>
    <row r="908" spans="1:20" ht="15.75" customHeight="1" x14ac:dyDescent="0.25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</row>
    <row r="909" spans="1:20" ht="15.75" customHeight="1" x14ac:dyDescent="0.25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</row>
    <row r="910" spans="1:20" ht="15.75" customHeight="1" x14ac:dyDescent="0.25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</row>
    <row r="911" spans="1:20" ht="15.75" customHeight="1" x14ac:dyDescent="0.25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</row>
    <row r="912" spans="1:20" ht="15.75" customHeight="1" x14ac:dyDescent="0.25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</row>
    <row r="913" spans="1:20" ht="15.75" customHeight="1" x14ac:dyDescent="0.25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</row>
    <row r="914" spans="1:20" ht="15.75" customHeight="1" x14ac:dyDescent="0.25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</row>
    <row r="915" spans="1:20" ht="15.75" customHeight="1" x14ac:dyDescent="0.25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</row>
    <row r="916" spans="1:20" ht="15.75" customHeight="1" x14ac:dyDescent="0.25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</row>
    <row r="917" spans="1:20" ht="15.75" customHeight="1" x14ac:dyDescent="0.25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</row>
    <row r="918" spans="1:20" ht="15.75" customHeight="1" x14ac:dyDescent="0.25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</row>
    <row r="919" spans="1:20" ht="15.75" customHeight="1" x14ac:dyDescent="0.25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</row>
    <row r="920" spans="1:20" ht="15.75" customHeight="1" x14ac:dyDescent="0.25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</row>
    <row r="921" spans="1:20" ht="15.75" customHeight="1" x14ac:dyDescent="0.25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</row>
    <row r="922" spans="1:20" ht="15.75" customHeight="1" x14ac:dyDescent="0.25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</row>
    <row r="923" spans="1:20" ht="15.75" customHeight="1" x14ac:dyDescent="0.25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</row>
    <row r="924" spans="1:20" ht="15.75" customHeight="1" x14ac:dyDescent="0.25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</row>
    <row r="925" spans="1:20" ht="15.75" customHeight="1" x14ac:dyDescent="0.25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</row>
    <row r="926" spans="1:20" ht="15.75" customHeight="1" x14ac:dyDescent="0.25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</row>
    <row r="927" spans="1:20" ht="15.75" customHeight="1" x14ac:dyDescent="0.25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</row>
    <row r="928" spans="1:20" ht="15.75" customHeight="1" x14ac:dyDescent="0.25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</row>
    <row r="929" spans="1:20" ht="15.75" customHeight="1" x14ac:dyDescent="0.25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</row>
    <row r="930" spans="1:20" ht="15.75" customHeight="1" x14ac:dyDescent="0.25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</row>
    <row r="931" spans="1:20" ht="15.75" customHeight="1" x14ac:dyDescent="0.25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</row>
    <row r="932" spans="1:20" ht="15.75" customHeight="1" x14ac:dyDescent="0.25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</row>
    <row r="933" spans="1:20" ht="15.75" customHeight="1" x14ac:dyDescent="0.25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</row>
    <row r="934" spans="1:20" ht="15.75" customHeight="1" x14ac:dyDescent="0.25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</row>
    <row r="935" spans="1:20" ht="15.75" customHeight="1" x14ac:dyDescent="0.25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</row>
    <row r="936" spans="1:20" ht="15.75" customHeight="1" x14ac:dyDescent="0.25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</row>
    <row r="937" spans="1:20" ht="15.75" customHeight="1" x14ac:dyDescent="0.25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</row>
    <row r="938" spans="1:20" ht="15.75" customHeight="1" x14ac:dyDescent="0.25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</row>
    <row r="939" spans="1:20" ht="15.75" customHeight="1" x14ac:dyDescent="0.25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</row>
    <row r="940" spans="1:20" ht="15.75" customHeight="1" x14ac:dyDescent="0.25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</row>
    <row r="941" spans="1:20" ht="15.75" customHeight="1" x14ac:dyDescent="0.25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</row>
    <row r="942" spans="1:20" ht="15.75" customHeight="1" x14ac:dyDescent="0.25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</row>
    <row r="943" spans="1:20" ht="15.75" customHeight="1" x14ac:dyDescent="0.25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</row>
    <row r="944" spans="1:20" ht="15.75" customHeight="1" x14ac:dyDescent="0.25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</row>
    <row r="945" spans="1:20" ht="15.75" customHeight="1" x14ac:dyDescent="0.25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</row>
    <row r="946" spans="1:20" ht="15.75" customHeight="1" x14ac:dyDescent="0.25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</row>
    <row r="947" spans="1:20" ht="15.75" customHeight="1" x14ac:dyDescent="0.25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</row>
    <row r="948" spans="1:20" ht="15.75" customHeight="1" x14ac:dyDescent="0.25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</row>
    <row r="949" spans="1:20" ht="15.75" customHeight="1" x14ac:dyDescent="0.25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</row>
    <row r="950" spans="1:20" ht="15.75" customHeight="1" x14ac:dyDescent="0.25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</row>
    <row r="951" spans="1:20" ht="15.75" customHeight="1" x14ac:dyDescent="0.25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</row>
    <row r="952" spans="1:20" ht="15.75" customHeight="1" x14ac:dyDescent="0.25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</row>
    <row r="953" spans="1:20" ht="15.75" customHeight="1" x14ac:dyDescent="0.25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</row>
    <row r="954" spans="1:20" ht="15.75" customHeight="1" x14ac:dyDescent="0.25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</row>
    <row r="955" spans="1:20" ht="15.75" customHeight="1" x14ac:dyDescent="0.25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</row>
    <row r="956" spans="1:20" ht="15.75" customHeight="1" x14ac:dyDescent="0.25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</row>
    <row r="957" spans="1:20" ht="15.75" customHeight="1" x14ac:dyDescent="0.25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</row>
    <row r="958" spans="1:20" ht="15.75" customHeight="1" x14ac:dyDescent="0.25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</row>
    <row r="959" spans="1:20" ht="15.75" customHeight="1" x14ac:dyDescent="0.25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</row>
    <row r="960" spans="1:20" ht="15.75" customHeight="1" x14ac:dyDescent="0.25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</row>
    <row r="961" spans="1:20" ht="15.75" customHeight="1" x14ac:dyDescent="0.25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</row>
    <row r="962" spans="1:20" ht="15.75" customHeight="1" x14ac:dyDescent="0.25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</row>
    <row r="963" spans="1:20" ht="15.75" customHeight="1" x14ac:dyDescent="0.25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</row>
    <row r="964" spans="1:20" ht="15.75" customHeight="1" x14ac:dyDescent="0.25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</row>
    <row r="965" spans="1:20" ht="15.75" customHeight="1" x14ac:dyDescent="0.25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</row>
    <row r="966" spans="1:20" ht="15.75" customHeight="1" x14ac:dyDescent="0.25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</row>
    <row r="967" spans="1:20" ht="15.75" customHeight="1" x14ac:dyDescent="0.25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</row>
    <row r="968" spans="1:20" ht="15.75" customHeight="1" x14ac:dyDescent="0.25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</row>
    <row r="969" spans="1:20" ht="15.75" customHeight="1" x14ac:dyDescent="0.25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</row>
    <row r="970" spans="1:20" ht="15.75" customHeight="1" x14ac:dyDescent="0.25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</row>
    <row r="971" spans="1:20" ht="15.75" customHeight="1" x14ac:dyDescent="0.25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</row>
    <row r="972" spans="1:20" ht="15.75" customHeight="1" x14ac:dyDescent="0.25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</row>
    <row r="973" spans="1:20" ht="15.75" customHeight="1" x14ac:dyDescent="0.25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</row>
    <row r="974" spans="1:20" ht="15.75" customHeight="1" x14ac:dyDescent="0.25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</row>
    <row r="975" spans="1:20" ht="15.75" customHeight="1" x14ac:dyDescent="0.25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</row>
    <row r="976" spans="1:20" ht="15.75" customHeight="1" x14ac:dyDescent="0.25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</row>
    <row r="977" spans="1:20" ht="15.75" customHeight="1" x14ac:dyDescent="0.25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</row>
    <row r="978" spans="1:20" ht="15.75" customHeight="1" x14ac:dyDescent="0.25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</row>
    <row r="979" spans="1:20" ht="15.75" customHeight="1" x14ac:dyDescent="0.25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</row>
    <row r="980" spans="1:20" ht="15.75" customHeight="1" x14ac:dyDescent="0.25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</row>
    <row r="981" spans="1:20" ht="15.75" customHeight="1" x14ac:dyDescent="0.25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</row>
    <row r="982" spans="1:20" ht="15.75" customHeight="1" x14ac:dyDescent="0.25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</row>
    <row r="983" spans="1:20" ht="15.75" customHeight="1" x14ac:dyDescent="0.25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</row>
    <row r="984" spans="1:20" ht="15.75" customHeight="1" x14ac:dyDescent="0.25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</row>
    <row r="985" spans="1:20" ht="15.75" customHeight="1" x14ac:dyDescent="0.25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</row>
    <row r="986" spans="1:20" ht="15.75" customHeight="1" x14ac:dyDescent="0.25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</row>
    <row r="987" spans="1:20" ht="15.75" customHeight="1" x14ac:dyDescent="0.25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</row>
    <row r="988" spans="1:20" ht="15.75" customHeight="1" x14ac:dyDescent="0.25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</row>
    <row r="989" spans="1:20" ht="15.75" customHeight="1" x14ac:dyDescent="0.25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</row>
    <row r="990" spans="1:20" ht="15.75" customHeight="1" x14ac:dyDescent="0.25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</row>
    <row r="991" spans="1:20" ht="15.75" customHeight="1" x14ac:dyDescent="0.25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</row>
    <row r="992" spans="1:20" ht="15.75" customHeight="1" x14ac:dyDescent="0.25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</row>
    <row r="993" spans="1:20" ht="15.75" customHeight="1" x14ac:dyDescent="0.25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</row>
    <row r="994" spans="1:20" ht="15.75" customHeight="1" x14ac:dyDescent="0.25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</row>
    <row r="995" spans="1:20" ht="15.75" customHeight="1" x14ac:dyDescent="0.25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</row>
    <row r="996" spans="1:20" ht="15.75" customHeight="1" x14ac:dyDescent="0.25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</row>
    <row r="997" spans="1:20" ht="15.75" customHeight="1" x14ac:dyDescent="0.25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</row>
    <row r="998" spans="1:20" ht="15.75" customHeight="1" x14ac:dyDescent="0.25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</row>
    <row r="999" spans="1:20" ht="15.75" customHeight="1" x14ac:dyDescent="0.25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</row>
    <row r="1000" spans="1:20" ht="15.75" customHeight="1" x14ac:dyDescent="0.25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</row>
    <row r="1001" spans="1:20" ht="15.75" customHeight="1" x14ac:dyDescent="0.25">
      <c r="A1001" s="1"/>
      <c r="B1001" s="1"/>
      <c r="C1001" s="1"/>
      <c r="D1001" s="1"/>
      <c r="E1001" s="1"/>
      <c r="F1001" s="1"/>
      <c r="G1001" s="1"/>
      <c r="H1001" s="1"/>
      <c r="I1001" s="1"/>
      <c r="J1001" s="1"/>
      <c r="K1001" s="1"/>
      <c r="L1001" s="1"/>
      <c r="M1001" s="1"/>
      <c r="N1001" s="1"/>
      <c r="O1001" s="1"/>
      <c r="P1001" s="1"/>
      <c r="Q1001" s="1"/>
      <c r="R1001" s="1"/>
      <c r="S1001" s="1"/>
      <c r="T1001" s="1"/>
    </row>
  </sheetData>
  <mergeCells count="8">
    <mergeCell ref="A16:D16"/>
    <mergeCell ref="A22:C22"/>
    <mergeCell ref="A2:E2"/>
    <mergeCell ref="A4:A5"/>
    <mergeCell ref="B4:B5"/>
    <mergeCell ref="C4:C5"/>
    <mergeCell ref="D4:D5"/>
    <mergeCell ref="E4:E5"/>
  </mergeCells>
  <pageMargins left="0.25" right="0.25" top="0.75" bottom="0.75" header="0" footer="0"/>
  <pageSetup paperSize="9"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Z998"/>
  <sheetViews>
    <sheetView tabSelected="1" workbookViewId="0">
      <selection sqref="A1:E1"/>
    </sheetView>
  </sheetViews>
  <sheetFormatPr defaultColWidth="12.625" defaultRowHeight="15" customHeight="1" x14ac:dyDescent="0.2"/>
  <cols>
    <col min="1" max="1" width="18.625" customWidth="1"/>
    <col min="2" max="2" width="14.625" customWidth="1"/>
    <col min="3" max="3" width="12.375" customWidth="1"/>
    <col min="4" max="4" width="12" customWidth="1"/>
    <col min="5" max="5" width="15.875" customWidth="1"/>
    <col min="6" max="6" width="9" customWidth="1"/>
    <col min="7" max="7" width="9.625" customWidth="1"/>
    <col min="8" max="11" width="8" customWidth="1"/>
    <col min="12" max="26" width="7.625" customWidth="1"/>
  </cols>
  <sheetData>
    <row r="1" spans="1:26" x14ac:dyDescent="0.25">
      <c r="A1" s="146" t="s">
        <v>24</v>
      </c>
      <c r="B1" s="147"/>
      <c r="C1" s="147"/>
      <c r="D1" s="147"/>
      <c r="E1" s="147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x14ac:dyDescent="0.25">
      <c r="A2" s="188" t="s">
        <v>25</v>
      </c>
      <c r="B2" s="147"/>
      <c r="C2" s="147"/>
      <c r="D2" s="147"/>
      <c r="E2" s="147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x14ac:dyDescent="0.25">
      <c r="A3" s="188"/>
      <c r="B3" s="147"/>
      <c r="C3" s="147"/>
      <c r="D3" s="147"/>
      <c r="E3" s="147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x14ac:dyDescent="0.25">
      <c r="A4" s="16"/>
      <c r="B4" s="17"/>
      <c r="C4" s="17"/>
      <c r="D4" s="17"/>
      <c r="E4" s="16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spans="1:26" x14ac:dyDescent="0.25">
      <c r="A5" s="189" t="s">
        <v>26</v>
      </c>
      <c r="B5" s="143"/>
      <c r="C5" s="143"/>
      <c r="D5" s="143"/>
      <c r="E5" s="144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x14ac:dyDescent="0.25">
      <c r="A6" s="174" t="s">
        <v>27</v>
      </c>
      <c r="B6" s="144"/>
      <c r="C6" s="174" t="s">
        <v>28</v>
      </c>
      <c r="D6" s="143"/>
      <c r="E6" s="144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spans="1:26" x14ac:dyDescent="0.25">
      <c r="A7" s="174" t="s">
        <v>29</v>
      </c>
      <c r="B7" s="144"/>
      <c r="C7" s="174" t="s">
        <v>30</v>
      </c>
      <c r="D7" s="143"/>
      <c r="E7" s="144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spans="1:26" x14ac:dyDescent="0.25">
      <c r="A8" s="174" t="s">
        <v>31</v>
      </c>
      <c r="B8" s="144"/>
      <c r="C8" s="174" t="s">
        <v>32</v>
      </c>
      <c r="D8" s="143"/>
      <c r="E8" s="144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 spans="1:26" x14ac:dyDescent="0.25">
      <c r="A9" s="174" t="s">
        <v>33</v>
      </c>
      <c r="B9" s="144"/>
      <c r="C9" s="174">
        <v>6220</v>
      </c>
      <c r="D9" s="143"/>
      <c r="E9" s="144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 spans="1:26" x14ac:dyDescent="0.25">
      <c r="A10" s="174" t="s">
        <v>34</v>
      </c>
      <c r="B10" s="144"/>
      <c r="C10" s="18" t="s">
        <v>35</v>
      </c>
      <c r="D10" s="19"/>
      <c r="E10" s="20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spans="1:26" x14ac:dyDescent="0.25">
      <c r="A11" s="174" t="s">
        <v>36</v>
      </c>
      <c r="B11" s="144"/>
      <c r="C11" s="174" t="s">
        <v>37</v>
      </c>
      <c r="D11" s="143"/>
      <c r="E11" s="144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spans="1:26" x14ac:dyDescent="0.25">
      <c r="A12" s="174" t="s">
        <v>38</v>
      </c>
      <c r="B12" s="144"/>
      <c r="C12" s="187">
        <v>1431.04</v>
      </c>
      <c r="D12" s="143"/>
      <c r="E12" s="144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</row>
    <row r="13" spans="1:26" x14ac:dyDescent="0.25">
      <c r="A13" s="174" t="s">
        <v>39</v>
      </c>
      <c r="B13" s="144"/>
      <c r="C13" s="21" t="s">
        <v>40</v>
      </c>
      <c r="D13" s="21" t="s">
        <v>41</v>
      </c>
      <c r="E13" s="21" t="s">
        <v>42</v>
      </c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 spans="1:26" x14ac:dyDescent="0.25">
      <c r="A14" s="190"/>
      <c r="B14" s="167"/>
      <c r="C14" s="22">
        <v>1</v>
      </c>
      <c r="D14" s="23">
        <v>22</v>
      </c>
      <c r="E14" s="24">
        <v>0.19</v>
      </c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</row>
    <row r="15" spans="1:26" x14ac:dyDescent="0.25">
      <c r="A15" s="174" t="s">
        <v>43</v>
      </c>
      <c r="B15" s="144"/>
      <c r="C15" s="21" t="s">
        <v>40</v>
      </c>
      <c r="D15" s="21" t="s">
        <v>41</v>
      </c>
      <c r="E15" s="21" t="s">
        <v>42</v>
      </c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</row>
    <row r="16" spans="1:26" x14ac:dyDescent="0.25">
      <c r="A16" s="191"/>
      <c r="B16" s="144"/>
      <c r="C16" s="22">
        <v>2</v>
      </c>
      <c r="D16" s="23">
        <v>6</v>
      </c>
      <c r="E16" s="25">
        <v>0.06</v>
      </c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</row>
    <row r="17" spans="1:26" x14ac:dyDescent="0.25">
      <c r="A17" s="174" t="s">
        <v>44</v>
      </c>
      <c r="B17" s="144"/>
      <c r="C17" s="22"/>
      <c r="D17" s="23">
        <v>18.5</v>
      </c>
      <c r="E17" s="22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</row>
    <row r="18" spans="1:26" x14ac:dyDescent="0.25">
      <c r="A18" s="26"/>
      <c r="B18" s="26"/>
      <c r="C18" s="26"/>
      <c r="D18" s="26"/>
      <c r="E18" s="26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</row>
    <row r="19" spans="1:26" x14ac:dyDescent="0.25">
      <c r="A19" s="189" t="s">
        <v>45</v>
      </c>
      <c r="B19" s="144"/>
      <c r="C19" s="21" t="s">
        <v>46</v>
      </c>
      <c r="D19" s="21" t="s">
        <v>47</v>
      </c>
      <c r="E19" s="21" t="s">
        <v>48</v>
      </c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</row>
    <row r="20" spans="1:26" ht="15.75" customHeight="1" x14ac:dyDescent="0.25">
      <c r="A20" s="27" t="s">
        <v>49</v>
      </c>
      <c r="B20" s="28">
        <v>12</v>
      </c>
      <c r="C20" s="29">
        <v>30</v>
      </c>
      <c r="D20" s="28">
        <v>0</v>
      </c>
      <c r="E20" s="22">
        <f>C20+D20</f>
        <v>30</v>
      </c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</row>
    <row r="21" spans="1:26" ht="15.75" customHeight="1" x14ac:dyDescent="0.25">
      <c r="A21" s="173" t="s">
        <v>50</v>
      </c>
      <c r="B21" s="143"/>
      <c r="C21" s="144"/>
      <c r="D21" s="30"/>
      <c r="E21" s="30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</row>
    <row r="22" spans="1:26" ht="15.75" customHeight="1" x14ac:dyDescent="0.25">
      <c r="A22" s="30" t="s">
        <v>51</v>
      </c>
      <c r="B22" s="30"/>
      <c r="C22" s="31">
        <v>0.39650000000000002</v>
      </c>
      <c r="D22" s="30"/>
      <c r="E22" s="30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</row>
    <row r="23" spans="1:26" ht="15.75" customHeight="1" x14ac:dyDescent="0.25">
      <c r="A23" s="27" t="s">
        <v>52</v>
      </c>
      <c r="B23" s="30"/>
      <c r="C23" s="31">
        <v>0.39650000000000002</v>
      </c>
      <c r="D23" s="30"/>
      <c r="E23" s="30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</row>
    <row r="24" spans="1:26" ht="15.75" customHeight="1" x14ac:dyDescent="0.25">
      <c r="A24" s="174" t="s">
        <v>53</v>
      </c>
      <c r="B24" s="144"/>
      <c r="C24" s="31">
        <v>2.1600000000000001E-2</v>
      </c>
      <c r="D24" s="30"/>
      <c r="E24" s="30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</row>
    <row r="25" spans="1:26" ht="15.75" customHeight="1" x14ac:dyDescent="0.25">
      <c r="A25" s="30" t="s">
        <v>54</v>
      </c>
      <c r="B25" s="30"/>
      <c r="C25" s="31">
        <f>(100%-(C22+C23+C24))</f>
        <v>0.18540000000000001</v>
      </c>
      <c r="D25" s="30"/>
      <c r="E25" s="30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spans="1:26" ht="15.75" customHeight="1" x14ac:dyDescent="0.25">
      <c r="A26" s="32"/>
      <c r="B26" s="33"/>
      <c r="C26" s="34"/>
      <c r="D26" s="33"/>
      <c r="E26" s="33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spans="1:26" ht="15.75" customHeight="1" x14ac:dyDescent="0.25">
      <c r="A27" s="179" t="s">
        <v>55</v>
      </c>
      <c r="B27" s="180"/>
      <c r="C27" s="180"/>
      <c r="D27" s="180"/>
      <c r="E27" s="180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spans="1:26" ht="15.75" customHeight="1" x14ac:dyDescent="0.25">
      <c r="A28" s="181" t="s">
        <v>31</v>
      </c>
      <c r="B28" s="181" t="s">
        <v>56</v>
      </c>
      <c r="C28" s="181" t="s">
        <v>57</v>
      </c>
      <c r="D28" s="183" t="s">
        <v>58</v>
      </c>
      <c r="E28" s="184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ht="15.75" customHeight="1" x14ac:dyDescent="0.25">
      <c r="A29" s="182"/>
      <c r="B29" s="182"/>
      <c r="C29" s="182"/>
      <c r="D29" s="35" t="s">
        <v>59</v>
      </c>
      <c r="E29" s="35" t="s">
        <v>60</v>
      </c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ht="15.75" customHeight="1" x14ac:dyDescent="0.25">
      <c r="A30" s="36" t="s">
        <v>61</v>
      </c>
      <c r="B30" s="37">
        <v>1</v>
      </c>
      <c r="C30" s="37">
        <v>30</v>
      </c>
      <c r="D30" s="38">
        <v>0.69040000000000001</v>
      </c>
      <c r="E30" s="39">
        <v>20.712299999999999</v>
      </c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ht="15.75" customHeight="1" x14ac:dyDescent="0.25">
      <c r="A31" s="40" t="s">
        <v>62</v>
      </c>
      <c r="B31" s="37">
        <v>1</v>
      </c>
      <c r="C31" s="37">
        <v>1</v>
      </c>
      <c r="D31" s="38">
        <v>1</v>
      </c>
      <c r="E31" s="41">
        <v>1</v>
      </c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ht="15.75" customHeight="1" x14ac:dyDescent="0.25">
      <c r="A32" s="40" t="s">
        <v>63</v>
      </c>
      <c r="B32" s="37">
        <v>9.2200000000000004E-2</v>
      </c>
      <c r="C32" s="37">
        <v>15</v>
      </c>
      <c r="D32" s="38">
        <v>0.69040000000000001</v>
      </c>
      <c r="E32" s="41">
        <v>1.7</v>
      </c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ht="15.75" customHeight="1" x14ac:dyDescent="0.25">
      <c r="A33" s="40" t="s">
        <v>64</v>
      </c>
      <c r="B33" s="37">
        <v>1</v>
      </c>
      <c r="C33" s="37">
        <v>5</v>
      </c>
      <c r="D33" s="38">
        <v>0.69040000000000001</v>
      </c>
      <c r="E33" s="39">
        <v>3.4521000000000002</v>
      </c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ht="15.75" customHeight="1" x14ac:dyDescent="0.25">
      <c r="A34" s="40" t="s">
        <v>65</v>
      </c>
      <c r="B34" s="37">
        <v>0.1522</v>
      </c>
      <c r="C34" s="37">
        <v>2</v>
      </c>
      <c r="D34" s="38">
        <v>1</v>
      </c>
      <c r="E34" s="39">
        <v>0.30630000000000002</v>
      </c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ht="15.75" customHeight="1" x14ac:dyDescent="0.25">
      <c r="A35" s="40" t="s">
        <v>66</v>
      </c>
      <c r="B35" s="37">
        <v>3.09E-2</v>
      </c>
      <c r="C35" s="37">
        <v>2</v>
      </c>
      <c r="D35" s="38">
        <v>0.69040000000000001</v>
      </c>
      <c r="E35" s="39">
        <v>4.1500000000000002E-2</v>
      </c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15.75" customHeight="1" x14ac:dyDescent="0.25">
      <c r="A36" s="40" t="s">
        <v>67</v>
      </c>
      <c r="B36" s="37">
        <v>1.23E-2</v>
      </c>
      <c r="C36" s="37">
        <v>3</v>
      </c>
      <c r="D36" s="38">
        <v>1</v>
      </c>
      <c r="E36" s="39">
        <v>4.8899999999999999E-2</v>
      </c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15.75" customHeight="1" x14ac:dyDescent="0.25">
      <c r="A37" s="40" t="s">
        <v>68</v>
      </c>
      <c r="B37" s="37">
        <v>0.02</v>
      </c>
      <c r="C37" s="37">
        <v>1</v>
      </c>
      <c r="D37" s="38">
        <v>1</v>
      </c>
      <c r="E37" s="41">
        <v>0.02</v>
      </c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15.75" customHeight="1" x14ac:dyDescent="0.25">
      <c r="A38" s="42" t="s">
        <v>69</v>
      </c>
      <c r="B38" s="43">
        <v>4.0000000000000001E-3</v>
      </c>
      <c r="C38" s="43">
        <v>1</v>
      </c>
      <c r="D38" s="44">
        <v>1</v>
      </c>
      <c r="E38" s="45">
        <v>4.0000000000000001E-3</v>
      </c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15.75" customHeight="1" x14ac:dyDescent="0.25">
      <c r="A39" s="46" t="s">
        <v>70</v>
      </c>
      <c r="B39" s="47">
        <v>3.2099999999999997E-2</v>
      </c>
      <c r="C39" s="47">
        <v>5</v>
      </c>
      <c r="D39" s="48">
        <v>0.69040000000000001</v>
      </c>
      <c r="E39" s="49">
        <v>0.06</v>
      </c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15.75" customHeight="1" x14ac:dyDescent="0.25">
      <c r="A40" s="40" t="s">
        <v>71</v>
      </c>
      <c r="B40" s="37">
        <v>2.8E-3</v>
      </c>
      <c r="C40" s="37">
        <v>180</v>
      </c>
      <c r="D40" s="38">
        <v>0.69040000000000001</v>
      </c>
      <c r="E40" s="41">
        <v>3.282</v>
      </c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15.75" customHeight="1" x14ac:dyDescent="0.25">
      <c r="A41" s="42" t="s">
        <v>72</v>
      </c>
      <c r="B41" s="43">
        <v>2.0000000000000001E-4</v>
      </c>
      <c r="C41" s="43">
        <v>6</v>
      </c>
      <c r="D41" s="44">
        <v>1</v>
      </c>
      <c r="E41" s="50">
        <v>1.32E-2</v>
      </c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15.75" customHeight="1" x14ac:dyDescent="0.25">
      <c r="A42" s="185" t="s">
        <v>73</v>
      </c>
      <c r="B42" s="143"/>
      <c r="C42" s="143"/>
      <c r="D42" s="144"/>
      <c r="E42" s="51">
        <f>SUM(E30:E41)</f>
        <v>30.6403</v>
      </c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15.75" customHeight="1" x14ac:dyDescent="0.25">
      <c r="A43" s="186" t="s">
        <v>74</v>
      </c>
      <c r="B43" s="143"/>
      <c r="C43" s="143"/>
      <c r="D43" s="144"/>
      <c r="E43" s="18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15.75" customHeight="1" x14ac:dyDescent="0.25">
      <c r="A44" s="52" t="s">
        <v>75</v>
      </c>
      <c r="B44" s="53"/>
      <c r="C44" s="21"/>
      <c r="D44" s="21"/>
      <c r="E44" s="18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15.75" customHeight="1" x14ac:dyDescent="0.25">
      <c r="A45" s="52" t="s">
        <v>76</v>
      </c>
      <c r="B45" s="53"/>
      <c r="C45" s="21"/>
      <c r="D45" s="21"/>
      <c r="E45" s="18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ht="15.75" customHeight="1" x14ac:dyDescent="0.25">
      <c r="A46" s="30" t="s">
        <v>77</v>
      </c>
      <c r="B46" s="27"/>
      <c r="C46" s="27"/>
      <c r="D46" s="54">
        <v>12</v>
      </c>
      <c r="E46" s="16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15.75" customHeight="1" x14ac:dyDescent="0.25">
      <c r="A47" s="173" t="s">
        <v>78</v>
      </c>
      <c r="B47" s="143"/>
      <c r="C47" s="144"/>
      <c r="D47" s="54">
        <v>254</v>
      </c>
      <c r="E47" s="16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15.75" customHeight="1" x14ac:dyDescent="0.25">
      <c r="A48" s="174" t="s">
        <v>79</v>
      </c>
      <c r="B48" s="143"/>
      <c r="C48" s="144"/>
      <c r="D48" s="54">
        <f>D47/12</f>
        <v>21.166666666666668</v>
      </c>
      <c r="E48" s="16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15.75" customHeight="1" x14ac:dyDescent="0.25">
      <c r="A49" s="55" t="s">
        <v>80</v>
      </c>
      <c r="B49" s="56" t="s">
        <v>81</v>
      </c>
      <c r="C49" s="56" t="s">
        <v>82</v>
      </c>
      <c r="D49" s="57"/>
      <c r="E49" s="16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15.75" customHeight="1" x14ac:dyDescent="0.25">
      <c r="A50" s="56"/>
      <c r="B50" s="56">
        <v>8</v>
      </c>
      <c r="C50" s="56">
        <v>200</v>
      </c>
      <c r="D50" s="57"/>
      <c r="E50" s="58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</row>
    <row r="51" spans="1:26" ht="15.75" customHeight="1" x14ac:dyDescent="0.25">
      <c r="A51" s="59"/>
      <c r="B51" s="59"/>
      <c r="C51" s="59"/>
      <c r="D51" s="60"/>
      <c r="E51" s="16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15.75" customHeight="1" x14ac:dyDescent="0.25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15.75" customHeight="1" x14ac:dyDescent="0.25">
      <c r="A53" s="152" t="s">
        <v>83</v>
      </c>
      <c r="B53" s="143"/>
      <c r="C53" s="143"/>
      <c r="D53" s="143"/>
      <c r="E53" s="144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ht="15.75" customHeight="1" x14ac:dyDescent="0.25">
      <c r="A54" s="175" t="s">
        <v>84</v>
      </c>
      <c r="B54" s="176"/>
      <c r="C54" s="176"/>
      <c r="D54" s="176"/>
      <c r="E54" s="176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15.75" customHeight="1" x14ac:dyDescent="0.25">
      <c r="A55" s="177" t="s">
        <v>85</v>
      </c>
      <c r="B55" s="143"/>
      <c r="C55" s="143"/>
      <c r="D55" s="143"/>
      <c r="E55" s="144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15.75" customHeight="1" x14ac:dyDescent="0.25">
      <c r="A56" s="61"/>
      <c r="B56" s="62"/>
      <c r="C56" s="63" t="s">
        <v>86</v>
      </c>
      <c r="D56" s="64" t="s">
        <v>87</v>
      </c>
      <c r="E56" s="64" t="s">
        <v>88</v>
      </c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15.75" customHeight="1" x14ac:dyDescent="0.25">
      <c r="A57" s="65" t="s">
        <v>89</v>
      </c>
      <c r="B57" s="66"/>
      <c r="C57" s="67">
        <f>C50</f>
        <v>200</v>
      </c>
      <c r="D57" s="68"/>
      <c r="E57" s="69">
        <f>(C12/220)*C57</f>
        <v>1300.9454545454546</v>
      </c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15.75" customHeight="1" x14ac:dyDescent="0.25">
      <c r="A58" s="178" t="s">
        <v>90</v>
      </c>
      <c r="B58" s="143"/>
      <c r="C58" s="144"/>
      <c r="D58" s="70">
        <v>0.2</v>
      </c>
      <c r="E58" s="69">
        <f>C12*D58</f>
        <v>286.20800000000003</v>
      </c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15.75" customHeight="1" x14ac:dyDescent="0.25">
      <c r="A59" s="178" t="s">
        <v>91</v>
      </c>
      <c r="B59" s="143"/>
      <c r="C59" s="144"/>
      <c r="D59" s="68"/>
      <c r="E59" s="69">
        <v>0</v>
      </c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15.75" customHeight="1" x14ac:dyDescent="0.25">
      <c r="A60" s="151" t="s">
        <v>92</v>
      </c>
      <c r="B60" s="143"/>
      <c r="C60" s="143"/>
      <c r="D60" s="144"/>
      <c r="E60" s="72">
        <f>SUM(E57:E59)</f>
        <v>1587.1534545454547</v>
      </c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15.75" customHeight="1" x14ac:dyDescent="0.25">
      <c r="A61" s="1"/>
      <c r="B61" s="1"/>
      <c r="C61" s="1"/>
      <c r="D61" s="1"/>
      <c r="E61" s="1"/>
      <c r="F61" s="1"/>
      <c r="G61" s="73"/>
      <c r="H61" s="1"/>
      <c r="I61" s="74"/>
      <c r="J61" s="1"/>
      <c r="K61" s="74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15.75" customHeight="1" x14ac:dyDescent="0.25">
      <c r="A62" s="152" t="s">
        <v>93</v>
      </c>
      <c r="B62" s="143"/>
      <c r="C62" s="143"/>
      <c r="D62" s="143"/>
      <c r="E62" s="144"/>
      <c r="F62" s="73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15.75" customHeight="1" x14ac:dyDescent="0.25">
      <c r="A63" s="158" t="s">
        <v>94</v>
      </c>
      <c r="B63" s="143"/>
      <c r="C63" s="143"/>
      <c r="D63" s="143"/>
      <c r="E63" s="144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15.75" customHeight="1" x14ac:dyDescent="0.25">
      <c r="A64" s="152"/>
      <c r="B64" s="143"/>
      <c r="C64" s="144"/>
      <c r="D64" s="64" t="s">
        <v>87</v>
      </c>
      <c r="E64" s="64" t="s">
        <v>88</v>
      </c>
      <c r="F64" s="75"/>
      <c r="G64" s="1"/>
      <c r="H64" s="1"/>
      <c r="I64" s="1"/>
      <c r="J64" s="1"/>
      <c r="K64" s="74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15.75" customHeight="1" x14ac:dyDescent="0.25">
      <c r="A65" s="162" t="s">
        <v>95</v>
      </c>
      <c r="B65" s="143"/>
      <c r="C65" s="144"/>
      <c r="D65" s="76">
        <v>8.3333000000000004E-2</v>
      </c>
      <c r="E65" s="69">
        <f>E60*D65</f>
        <v>132.26225882763637</v>
      </c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15.75" customHeight="1" x14ac:dyDescent="0.25">
      <c r="A66" s="155" t="s">
        <v>96</v>
      </c>
      <c r="B66" s="143"/>
      <c r="C66" s="144"/>
      <c r="D66" s="76">
        <v>0.33329999999999999</v>
      </c>
      <c r="E66" s="69">
        <f>(E60*D66)/12</f>
        <v>44.083187199999998</v>
      </c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15.75" customHeight="1" x14ac:dyDescent="0.25">
      <c r="A67" s="155" t="s">
        <v>61</v>
      </c>
      <c r="B67" s="143"/>
      <c r="C67" s="144"/>
      <c r="D67" s="76">
        <v>8.3333000000000004E-2</v>
      </c>
      <c r="E67" s="69">
        <f>E60*D67</f>
        <v>132.26225882763637</v>
      </c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15.75" customHeight="1" x14ac:dyDescent="0.25">
      <c r="A68" s="151" t="s">
        <v>73</v>
      </c>
      <c r="B68" s="143"/>
      <c r="C68" s="143"/>
      <c r="D68" s="144"/>
      <c r="E68" s="72">
        <f>SUM(E65:E67)</f>
        <v>308.60770485527274</v>
      </c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15.75" customHeight="1" x14ac:dyDescent="0.25">
      <c r="A69" s="77"/>
      <c r="B69" s="77"/>
      <c r="C69" s="77"/>
      <c r="D69" s="77"/>
      <c r="E69" s="77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15.75" customHeight="1" x14ac:dyDescent="0.25">
      <c r="A70" s="158" t="s">
        <v>97</v>
      </c>
      <c r="B70" s="143"/>
      <c r="C70" s="143"/>
      <c r="D70" s="143"/>
      <c r="E70" s="144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15.75" customHeight="1" x14ac:dyDescent="0.25">
      <c r="A71" s="155" t="s">
        <v>98</v>
      </c>
      <c r="B71" s="144"/>
      <c r="C71" s="69">
        <f>E60+E68</f>
        <v>1895.7611594007274</v>
      </c>
      <c r="D71" s="64" t="s">
        <v>87</v>
      </c>
      <c r="E71" s="64" t="s">
        <v>88</v>
      </c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15.75" customHeight="1" x14ac:dyDescent="0.25">
      <c r="A72" s="155" t="s">
        <v>99</v>
      </c>
      <c r="B72" s="143"/>
      <c r="C72" s="144"/>
      <c r="D72" s="76">
        <v>0.2</v>
      </c>
      <c r="E72" s="78">
        <f t="shared" ref="E72:E78" si="0">$C$71*D72</f>
        <v>379.15223188014551</v>
      </c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15.75" customHeight="1" x14ac:dyDescent="0.25">
      <c r="A73" s="155" t="s">
        <v>100</v>
      </c>
      <c r="B73" s="143"/>
      <c r="C73" s="144"/>
      <c r="D73" s="76">
        <v>0.03</v>
      </c>
      <c r="E73" s="78">
        <f t="shared" si="0"/>
        <v>56.872834782021819</v>
      </c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15.75" customHeight="1" x14ac:dyDescent="0.25">
      <c r="A74" s="155" t="s">
        <v>101</v>
      </c>
      <c r="B74" s="143"/>
      <c r="C74" s="144"/>
      <c r="D74" s="76">
        <v>2.5000000000000001E-2</v>
      </c>
      <c r="E74" s="78">
        <f t="shared" si="0"/>
        <v>47.394028985018188</v>
      </c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15.75" customHeight="1" x14ac:dyDescent="0.25">
      <c r="A75" s="155" t="s">
        <v>102</v>
      </c>
      <c r="B75" s="143"/>
      <c r="C75" s="144"/>
      <c r="D75" s="76">
        <v>1.4999999999999999E-2</v>
      </c>
      <c r="E75" s="78">
        <f t="shared" si="0"/>
        <v>28.436417391010909</v>
      </c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15.75" customHeight="1" x14ac:dyDescent="0.25">
      <c r="A76" s="155" t="s">
        <v>103</v>
      </c>
      <c r="B76" s="143"/>
      <c r="C76" s="144"/>
      <c r="D76" s="79">
        <v>0.01</v>
      </c>
      <c r="E76" s="78">
        <f t="shared" si="0"/>
        <v>18.957611594007275</v>
      </c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15.75" customHeight="1" x14ac:dyDescent="0.25">
      <c r="A77" s="155" t="s">
        <v>104</v>
      </c>
      <c r="B77" s="143"/>
      <c r="C77" s="144"/>
      <c r="D77" s="79">
        <v>6.0000000000000001E-3</v>
      </c>
      <c r="E77" s="78">
        <f t="shared" si="0"/>
        <v>11.374566956404365</v>
      </c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15.75" customHeight="1" x14ac:dyDescent="0.25">
      <c r="A78" s="155" t="s">
        <v>105</v>
      </c>
      <c r="B78" s="143"/>
      <c r="C78" s="144"/>
      <c r="D78" s="79">
        <v>2E-3</v>
      </c>
      <c r="E78" s="78">
        <f t="shared" si="0"/>
        <v>3.7915223188014546</v>
      </c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15.75" customHeight="1" x14ac:dyDescent="0.25">
      <c r="A79" s="151" t="s">
        <v>106</v>
      </c>
      <c r="B79" s="143"/>
      <c r="C79" s="144"/>
      <c r="D79" s="80">
        <f t="shared" ref="D79:E79" si="1">SUM(D72:D78)</f>
        <v>0.28800000000000003</v>
      </c>
      <c r="E79" s="81">
        <f t="shared" si="1"/>
        <v>545.97921390740942</v>
      </c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15.75" customHeight="1" x14ac:dyDescent="0.25">
      <c r="A80" s="155" t="s">
        <v>107</v>
      </c>
      <c r="B80" s="143"/>
      <c r="C80" s="144"/>
      <c r="D80" s="79">
        <v>0.08</v>
      </c>
      <c r="E80" s="78">
        <f>C71*D80</f>
        <v>151.6608927520582</v>
      </c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15.75" customHeight="1" x14ac:dyDescent="0.25">
      <c r="A81" s="151" t="s">
        <v>73</v>
      </c>
      <c r="B81" s="143"/>
      <c r="C81" s="144"/>
      <c r="D81" s="80">
        <f t="shared" ref="D81:E81" si="2">SUM(D79:D80)</f>
        <v>0.36800000000000005</v>
      </c>
      <c r="E81" s="81">
        <f t="shared" si="2"/>
        <v>697.64010665946762</v>
      </c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5.75" customHeight="1" x14ac:dyDescent="0.25">
      <c r="A82" s="77"/>
      <c r="B82" s="77"/>
      <c r="C82" s="77"/>
      <c r="D82" s="77"/>
      <c r="E82" s="77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15.75" customHeight="1" x14ac:dyDescent="0.25">
      <c r="A83" s="158" t="s">
        <v>108</v>
      </c>
      <c r="B83" s="143"/>
      <c r="C83" s="143"/>
      <c r="D83" s="143"/>
      <c r="E83" s="144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15.75" customHeight="1" x14ac:dyDescent="0.25">
      <c r="A84" s="192"/>
      <c r="B84" s="143"/>
      <c r="C84" s="143"/>
      <c r="D84" s="144"/>
      <c r="E84" s="64" t="s">
        <v>88</v>
      </c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5.75" customHeight="1" x14ac:dyDescent="0.25">
      <c r="A85" s="155" t="s">
        <v>109</v>
      </c>
      <c r="B85" s="143"/>
      <c r="C85" s="143"/>
      <c r="D85" s="144"/>
      <c r="E85" s="82">
        <f>((D16*C16)*D48)-(E57*E16)</f>
        <v>175.94327272727273</v>
      </c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5.75" customHeight="1" x14ac:dyDescent="0.25">
      <c r="A86" s="155" t="s">
        <v>110</v>
      </c>
      <c r="B86" s="143"/>
      <c r="C86" s="143"/>
      <c r="D86" s="144"/>
      <c r="E86" s="82">
        <f>((C14*D14)*D48)-(((C14*D14)*D48)*E14)</f>
        <v>377.19</v>
      </c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5.75" customHeight="1" x14ac:dyDescent="0.25">
      <c r="A87" s="155" t="s">
        <v>111</v>
      </c>
      <c r="B87" s="143"/>
      <c r="C87" s="143"/>
      <c r="D87" s="144"/>
      <c r="E87" s="82">
        <f>D17</f>
        <v>18.5</v>
      </c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5.75" customHeight="1" x14ac:dyDescent="0.25">
      <c r="A88" s="155" t="s">
        <v>112</v>
      </c>
      <c r="B88" s="143"/>
      <c r="C88" s="143"/>
      <c r="D88" s="144"/>
      <c r="E88" s="82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15.75" customHeight="1" x14ac:dyDescent="0.25">
      <c r="A89" s="155" t="s">
        <v>91</v>
      </c>
      <c r="B89" s="143"/>
      <c r="C89" s="143"/>
      <c r="D89" s="144"/>
      <c r="E89" s="82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5.75" customHeight="1" x14ac:dyDescent="0.25">
      <c r="A90" s="151" t="s">
        <v>73</v>
      </c>
      <c r="B90" s="143"/>
      <c r="C90" s="143"/>
      <c r="D90" s="144"/>
      <c r="E90" s="83">
        <f>SUM(E85:E89)</f>
        <v>571.6332727272727</v>
      </c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5.75" customHeight="1" x14ac:dyDescent="0.25">
      <c r="A91" s="84"/>
      <c r="B91" s="84"/>
      <c r="C91" s="84"/>
      <c r="D91" s="84"/>
      <c r="E91" s="85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5.75" customHeight="1" x14ac:dyDescent="0.25">
      <c r="A92" s="152" t="s">
        <v>113</v>
      </c>
      <c r="B92" s="143"/>
      <c r="C92" s="143"/>
      <c r="D92" s="143"/>
      <c r="E92" s="144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5.75" customHeight="1" x14ac:dyDescent="0.25">
      <c r="A93" s="152"/>
      <c r="B93" s="143"/>
      <c r="C93" s="143"/>
      <c r="D93" s="144"/>
      <c r="E93" s="64" t="s">
        <v>88</v>
      </c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5.75" customHeight="1" x14ac:dyDescent="0.25">
      <c r="A94" s="155" t="s">
        <v>94</v>
      </c>
      <c r="B94" s="143"/>
      <c r="C94" s="143"/>
      <c r="D94" s="144"/>
      <c r="E94" s="86">
        <f>E68</f>
        <v>308.60770485527274</v>
      </c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5.75" customHeight="1" x14ac:dyDescent="0.25">
      <c r="A95" s="155" t="s">
        <v>114</v>
      </c>
      <c r="B95" s="143"/>
      <c r="C95" s="143"/>
      <c r="D95" s="144"/>
      <c r="E95" s="86">
        <f>E81</f>
        <v>697.64010665946762</v>
      </c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5.75" customHeight="1" x14ac:dyDescent="0.25">
      <c r="A96" s="155" t="s">
        <v>108</v>
      </c>
      <c r="B96" s="143"/>
      <c r="C96" s="143"/>
      <c r="D96" s="144"/>
      <c r="E96" s="86">
        <f>E90</f>
        <v>571.6332727272727</v>
      </c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15.75" customHeight="1" x14ac:dyDescent="0.25">
      <c r="A97" s="151" t="s">
        <v>115</v>
      </c>
      <c r="B97" s="143"/>
      <c r="C97" s="143"/>
      <c r="D97" s="144"/>
      <c r="E97" s="87">
        <f>SUM(E94:E96)</f>
        <v>1577.881084242013</v>
      </c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5.75" customHeight="1" x14ac:dyDescent="0.25">
      <c r="A98" s="77"/>
      <c r="B98" s="77"/>
      <c r="C98" s="77"/>
      <c r="D98" s="77"/>
      <c r="E98" s="77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5.75" customHeight="1" x14ac:dyDescent="0.25">
      <c r="A99" s="152" t="s">
        <v>116</v>
      </c>
      <c r="B99" s="143"/>
      <c r="C99" s="143"/>
      <c r="D99" s="143"/>
      <c r="E99" s="144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5.75" customHeight="1" x14ac:dyDescent="0.25">
      <c r="A100" s="61"/>
      <c r="B100" s="62"/>
      <c r="C100" s="62"/>
      <c r="D100" s="62"/>
      <c r="E100" s="88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5.75" customHeight="1" x14ac:dyDescent="0.25">
      <c r="A101" s="168" t="s">
        <v>117</v>
      </c>
      <c r="B101" s="143"/>
      <c r="C101" s="144"/>
      <c r="D101" s="89" t="s">
        <v>87</v>
      </c>
      <c r="E101" s="90" t="s">
        <v>88</v>
      </c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5.75" customHeight="1" x14ac:dyDescent="0.25">
      <c r="A102" s="155" t="s">
        <v>118</v>
      </c>
      <c r="B102" s="143"/>
      <c r="C102" s="144"/>
      <c r="D102" s="10"/>
      <c r="E102" s="91">
        <f>((((E60+E68+E80+E90)/C20)*E20)/B20)*C22</f>
        <v>86.537953026245262</v>
      </c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5.75" customHeight="1" x14ac:dyDescent="0.25">
      <c r="A103" s="157" t="s">
        <v>119</v>
      </c>
      <c r="B103" s="143"/>
      <c r="C103" s="144"/>
      <c r="D103" s="92">
        <v>0.08</v>
      </c>
      <c r="E103" s="9">
        <f>E102*D103</f>
        <v>6.923036242099621</v>
      </c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5.75" customHeight="1" x14ac:dyDescent="0.25">
      <c r="A104" s="157" t="s">
        <v>120</v>
      </c>
      <c r="B104" s="143"/>
      <c r="C104" s="144"/>
      <c r="D104" s="92">
        <v>0.4</v>
      </c>
      <c r="E104" s="9">
        <f>(((((E60+E68)/C20)*E20)*D103)*D104)*C22</f>
        <v>24.053417590476432</v>
      </c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5.75" customHeight="1" x14ac:dyDescent="0.25">
      <c r="A105" s="169" t="s">
        <v>121</v>
      </c>
      <c r="B105" s="143"/>
      <c r="C105" s="144"/>
      <c r="D105" s="92"/>
      <c r="E105" s="93">
        <f>SUM(E102:E104)</f>
        <v>117.51440685882132</v>
      </c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5.75" customHeight="1" x14ac:dyDescent="0.25">
      <c r="A106" s="94"/>
      <c r="B106" s="94"/>
      <c r="C106" s="94"/>
      <c r="D106" s="95"/>
      <c r="E106" s="96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5.75" customHeight="1" x14ac:dyDescent="0.25">
      <c r="A107" s="168" t="s">
        <v>122</v>
      </c>
      <c r="B107" s="143"/>
      <c r="C107" s="144"/>
      <c r="D107" s="92"/>
      <c r="E107" s="9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5.75" customHeight="1" x14ac:dyDescent="0.25">
      <c r="A108" s="155" t="s">
        <v>123</v>
      </c>
      <c r="B108" s="143"/>
      <c r="C108" s="144"/>
      <c r="D108" s="10"/>
      <c r="E108" s="9">
        <f>((((E60+E97)/C20)*7)/B20)*C23</f>
        <v>24.401537117790603</v>
      </c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5.75" customHeight="1" x14ac:dyDescent="0.25">
      <c r="A109" s="157" t="s">
        <v>124</v>
      </c>
      <c r="B109" s="143"/>
      <c r="C109" s="144"/>
      <c r="D109" s="79">
        <f>D81</f>
        <v>0.36800000000000005</v>
      </c>
      <c r="E109" s="9">
        <f>E108*D109</f>
        <v>8.9797656593469437</v>
      </c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5.75" customHeight="1" x14ac:dyDescent="0.25">
      <c r="A110" s="157" t="s">
        <v>125</v>
      </c>
      <c r="B110" s="143"/>
      <c r="C110" s="144"/>
      <c r="D110" s="10"/>
      <c r="E110" s="9">
        <f>(((((E60+E68)/C20)*E20)*D103)*D104)*C23</f>
        <v>24.053417590476432</v>
      </c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5.75" customHeight="1" x14ac:dyDescent="0.25">
      <c r="A111" s="169" t="s">
        <v>126</v>
      </c>
      <c r="B111" s="143"/>
      <c r="C111" s="144"/>
      <c r="D111" s="10"/>
      <c r="E111" s="93">
        <f>SUM(E108:E110)</f>
        <v>57.434720367613977</v>
      </c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5.75" customHeight="1" x14ac:dyDescent="0.25">
      <c r="A112" s="94"/>
      <c r="B112" s="94"/>
      <c r="C112" s="94"/>
      <c r="D112" s="77"/>
      <c r="E112" s="96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5.75" customHeight="1" x14ac:dyDescent="0.25">
      <c r="A113" s="170" t="s">
        <v>127</v>
      </c>
      <c r="B113" s="143"/>
      <c r="C113" s="144"/>
      <c r="D113" s="68"/>
      <c r="E113" s="88" t="s">
        <v>88</v>
      </c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5.75" customHeight="1" x14ac:dyDescent="0.25">
      <c r="A114" s="156" t="s">
        <v>128</v>
      </c>
      <c r="B114" s="143"/>
      <c r="C114" s="144"/>
      <c r="D114" s="68"/>
      <c r="E114" s="97">
        <f>-E68*C24</f>
        <v>-6.6659264248738914</v>
      </c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5.75" customHeight="1" x14ac:dyDescent="0.25">
      <c r="A115" s="171" t="s">
        <v>129</v>
      </c>
      <c r="B115" s="143"/>
      <c r="C115" s="144"/>
      <c r="D115" s="99"/>
      <c r="E115" s="100">
        <f>SUM(E114)</f>
        <v>-6.6659264248738914</v>
      </c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5.75" customHeight="1" x14ac:dyDescent="0.25">
      <c r="A116" s="98"/>
      <c r="B116" s="101"/>
      <c r="C116" s="102"/>
      <c r="D116" s="99"/>
      <c r="E116" s="100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5.75" customHeight="1" x14ac:dyDescent="0.25">
      <c r="A117" s="172" t="s">
        <v>130</v>
      </c>
      <c r="B117" s="143"/>
      <c r="C117" s="143"/>
      <c r="D117" s="144"/>
      <c r="E117" s="88" t="s">
        <v>88</v>
      </c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5.75" customHeight="1" x14ac:dyDescent="0.25">
      <c r="A118" s="155" t="s">
        <v>117</v>
      </c>
      <c r="B118" s="143"/>
      <c r="C118" s="143"/>
      <c r="D118" s="144"/>
      <c r="E118" s="93">
        <f>E105</f>
        <v>117.51440685882132</v>
      </c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5.75" customHeight="1" x14ac:dyDescent="0.25">
      <c r="A119" s="155" t="s">
        <v>122</v>
      </c>
      <c r="B119" s="143"/>
      <c r="C119" s="143"/>
      <c r="D119" s="144"/>
      <c r="E119" s="93">
        <f>E111</f>
        <v>57.434720367613977</v>
      </c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5.75" customHeight="1" x14ac:dyDescent="0.25">
      <c r="A120" s="157" t="s">
        <v>127</v>
      </c>
      <c r="B120" s="143"/>
      <c r="C120" s="143"/>
      <c r="D120" s="144"/>
      <c r="E120" s="100">
        <f>E115</f>
        <v>-6.6659264248738914</v>
      </c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5.75" customHeight="1" x14ac:dyDescent="0.25">
      <c r="A121" s="151" t="s">
        <v>131</v>
      </c>
      <c r="B121" s="143"/>
      <c r="C121" s="144"/>
      <c r="D121" s="68"/>
      <c r="E121" s="103">
        <f>SUM(E118:E120)</f>
        <v>168.28320080156138</v>
      </c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5.75" customHeight="1" x14ac:dyDescent="0.25">
      <c r="A122" s="77"/>
      <c r="B122" s="77"/>
      <c r="C122" s="77"/>
      <c r="D122" s="77"/>
      <c r="E122" s="77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5.75" customHeight="1" x14ac:dyDescent="0.25">
      <c r="A123" s="152" t="s">
        <v>132</v>
      </c>
      <c r="B123" s="143"/>
      <c r="C123" s="143"/>
      <c r="D123" s="143"/>
      <c r="E123" s="144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5.75" customHeight="1" x14ac:dyDescent="0.25">
      <c r="A124" s="158" t="s">
        <v>133</v>
      </c>
      <c r="B124" s="143"/>
      <c r="C124" s="143"/>
      <c r="D124" s="143"/>
      <c r="E124" s="144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5.75" customHeight="1" x14ac:dyDescent="0.25">
      <c r="A125" s="152" t="s">
        <v>134</v>
      </c>
      <c r="B125" s="144"/>
      <c r="C125" s="103">
        <f>(E60+E97+E121)/D48</f>
        <v>157.47957824830056</v>
      </c>
      <c r="D125" s="104" t="s">
        <v>135</v>
      </c>
      <c r="E125" s="64" t="s">
        <v>88</v>
      </c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5.75" customHeight="1" x14ac:dyDescent="0.25">
      <c r="A126" s="156" t="s">
        <v>61</v>
      </c>
      <c r="B126" s="143"/>
      <c r="C126" s="144"/>
      <c r="D126" s="105"/>
      <c r="E126" s="106">
        <f>(C125*D126)/12</f>
        <v>0</v>
      </c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5.75" customHeight="1" x14ac:dyDescent="0.25">
      <c r="A127" s="156" t="s">
        <v>62</v>
      </c>
      <c r="B127" s="143"/>
      <c r="C127" s="144"/>
      <c r="D127" s="105">
        <v>1</v>
      </c>
      <c r="E127" s="106">
        <f>(C125*D127)/12</f>
        <v>13.12329818735838</v>
      </c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5.75" customHeight="1" x14ac:dyDescent="0.25">
      <c r="A128" s="156" t="s">
        <v>63</v>
      </c>
      <c r="B128" s="143"/>
      <c r="C128" s="144"/>
      <c r="D128" s="105">
        <v>1.7</v>
      </c>
      <c r="E128" s="106">
        <f>(C125*D128)/12</f>
        <v>22.309606918509246</v>
      </c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5.75" customHeight="1" x14ac:dyDescent="0.25">
      <c r="A129" s="156" t="s">
        <v>64</v>
      </c>
      <c r="B129" s="143"/>
      <c r="C129" s="144"/>
      <c r="D129" s="105">
        <v>3.4521000000000002</v>
      </c>
      <c r="E129" s="106">
        <f>(C125*D129)/12</f>
        <v>45.302937672579866</v>
      </c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5.75" customHeight="1" x14ac:dyDescent="0.25">
      <c r="A130" s="156" t="s">
        <v>65</v>
      </c>
      <c r="B130" s="143"/>
      <c r="C130" s="144"/>
      <c r="D130" s="105">
        <v>0.30630000000000002</v>
      </c>
      <c r="E130" s="106">
        <f>(C125*D130)/12</f>
        <v>4.0196662347878718</v>
      </c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5.75" customHeight="1" x14ac:dyDescent="0.25">
      <c r="A131" s="156" t="s">
        <v>66</v>
      </c>
      <c r="B131" s="143"/>
      <c r="C131" s="144"/>
      <c r="D131" s="105">
        <v>4.1500000000000002E-2</v>
      </c>
      <c r="E131" s="106">
        <f>(C125*D131)/12</f>
        <v>0.54461687477537279</v>
      </c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5.75" customHeight="1" x14ac:dyDescent="0.25">
      <c r="A132" s="156" t="s">
        <v>67</v>
      </c>
      <c r="B132" s="143"/>
      <c r="C132" s="144"/>
      <c r="D132" s="105">
        <v>4.8899999999999999E-2</v>
      </c>
      <c r="E132" s="106">
        <f>(C125*D132)/12</f>
        <v>0.64172928136182472</v>
      </c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5.75" customHeight="1" x14ac:dyDescent="0.25">
      <c r="A133" s="156" t="s">
        <v>68</v>
      </c>
      <c r="B133" s="143"/>
      <c r="C133" s="144"/>
      <c r="D133" s="105">
        <v>0.02</v>
      </c>
      <c r="E133" s="106">
        <f>(C125*D133)/12</f>
        <v>0.26246596374716763</v>
      </c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5.75" customHeight="1" x14ac:dyDescent="0.25">
      <c r="A134" s="156" t="s">
        <v>69</v>
      </c>
      <c r="B134" s="143"/>
      <c r="C134" s="144"/>
      <c r="D134" s="105">
        <v>4.0000000000000001E-3</v>
      </c>
      <c r="E134" s="106">
        <f>(C125*D134)/12</f>
        <v>5.2493192749433516E-2</v>
      </c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5.75" customHeight="1" x14ac:dyDescent="0.25">
      <c r="A135" s="156" t="s">
        <v>70</v>
      </c>
      <c r="B135" s="143"/>
      <c r="C135" s="144"/>
      <c r="D135" s="105">
        <v>0.06</v>
      </c>
      <c r="E135" s="106">
        <f>(C125*D135)/12</f>
        <v>0.78739789124150272</v>
      </c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5.75" customHeight="1" x14ac:dyDescent="0.25">
      <c r="A136" s="156" t="s">
        <v>71</v>
      </c>
      <c r="B136" s="143"/>
      <c r="C136" s="144"/>
      <c r="D136" s="105">
        <v>3.282</v>
      </c>
      <c r="E136" s="106">
        <f>(C125*D136)/12</f>
        <v>43.070664650910203</v>
      </c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5.75" customHeight="1" x14ac:dyDescent="0.25">
      <c r="A137" s="156" t="s">
        <v>72</v>
      </c>
      <c r="B137" s="143"/>
      <c r="C137" s="144"/>
      <c r="D137" s="105">
        <v>1.32E-2</v>
      </c>
      <c r="E137" s="106">
        <f>(C125*D137)/12</f>
        <v>0.1732275360731306</v>
      </c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5.75" customHeight="1" x14ac:dyDescent="0.25">
      <c r="A138" s="151" t="s">
        <v>136</v>
      </c>
      <c r="B138" s="143"/>
      <c r="C138" s="144"/>
      <c r="D138" s="107">
        <f t="shared" ref="D138:E138" si="3">SUM(D126:D137)</f>
        <v>9.927999999999999</v>
      </c>
      <c r="E138" s="87">
        <f t="shared" si="3"/>
        <v>130.28810440409401</v>
      </c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5.75" customHeight="1" x14ac:dyDescent="0.25">
      <c r="A139" s="71"/>
      <c r="B139" s="108"/>
      <c r="C139" s="108"/>
      <c r="D139" s="109"/>
      <c r="E139" s="110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5.75" customHeight="1" x14ac:dyDescent="0.25">
      <c r="A140" s="152" t="s">
        <v>137</v>
      </c>
      <c r="B140" s="143"/>
      <c r="C140" s="143"/>
      <c r="D140" s="143"/>
      <c r="E140" s="144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5.75" customHeight="1" x14ac:dyDescent="0.25">
      <c r="A141" s="153" t="s">
        <v>1</v>
      </c>
      <c r="B141" s="143"/>
      <c r="C141" s="143"/>
      <c r="D141" s="144"/>
      <c r="E141" s="64" t="s">
        <v>88</v>
      </c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5.75" customHeight="1" x14ac:dyDescent="0.25">
      <c r="A142" s="154" t="s">
        <v>138</v>
      </c>
      <c r="B142" s="143"/>
      <c r="C142" s="143"/>
      <c r="D142" s="144"/>
      <c r="E142" s="106">
        <f>'Insumos_Corte de Grama'!E24</f>
        <v>1172.9508333333333</v>
      </c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5.75" customHeight="1" x14ac:dyDescent="0.25">
      <c r="A143" s="151" t="s">
        <v>139</v>
      </c>
      <c r="B143" s="143"/>
      <c r="C143" s="143"/>
      <c r="D143" s="144"/>
      <c r="E143" s="87">
        <f>SUM(E142)</f>
        <v>1172.9508333333333</v>
      </c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5.75" customHeight="1" x14ac:dyDescent="0.25">
      <c r="A144" s="84"/>
      <c r="B144" s="84"/>
      <c r="C144" s="84"/>
      <c r="D144" s="84"/>
      <c r="E144" s="11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5.75" customHeight="1" x14ac:dyDescent="0.25">
      <c r="A145" s="152" t="s">
        <v>140</v>
      </c>
      <c r="B145" s="143"/>
      <c r="C145" s="143"/>
      <c r="D145" s="144"/>
      <c r="E145" s="64" t="s">
        <v>88</v>
      </c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5.75" customHeight="1" x14ac:dyDescent="0.25">
      <c r="A146" s="155" t="s">
        <v>141</v>
      </c>
      <c r="B146" s="143"/>
      <c r="C146" s="143"/>
      <c r="D146" s="144"/>
      <c r="E146" s="106">
        <f>E60</f>
        <v>1587.1534545454547</v>
      </c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5.75" customHeight="1" x14ac:dyDescent="0.25">
      <c r="A147" s="155" t="s">
        <v>142</v>
      </c>
      <c r="B147" s="143"/>
      <c r="C147" s="143"/>
      <c r="D147" s="144"/>
      <c r="E147" s="106">
        <f>E97</f>
        <v>1577.881084242013</v>
      </c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5.75" customHeight="1" x14ac:dyDescent="0.25">
      <c r="A148" s="155" t="s">
        <v>143</v>
      </c>
      <c r="B148" s="143"/>
      <c r="C148" s="143"/>
      <c r="D148" s="144"/>
      <c r="E148" s="106">
        <f>E121</f>
        <v>168.28320080156138</v>
      </c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5.75" customHeight="1" x14ac:dyDescent="0.25">
      <c r="A149" s="155" t="s">
        <v>144</v>
      </c>
      <c r="B149" s="143"/>
      <c r="C149" s="143"/>
      <c r="D149" s="144"/>
      <c r="E149" s="106">
        <f>E138</f>
        <v>130.28810440409401</v>
      </c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5.75" customHeight="1" x14ac:dyDescent="0.25">
      <c r="A150" s="155" t="s">
        <v>145</v>
      </c>
      <c r="B150" s="143"/>
      <c r="C150" s="143"/>
      <c r="D150" s="144"/>
      <c r="E150" s="106">
        <f>E143</f>
        <v>1172.9508333333333</v>
      </c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5.75" customHeight="1" x14ac:dyDescent="0.25">
      <c r="A151" s="151" t="s">
        <v>139</v>
      </c>
      <c r="B151" s="143"/>
      <c r="C151" s="143"/>
      <c r="D151" s="144"/>
      <c r="E151" s="87">
        <f>SUM(E146:E150)</f>
        <v>4636.5566773264563</v>
      </c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5.75" customHeight="1" x14ac:dyDescent="0.25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5.75" customHeight="1" x14ac:dyDescent="0.25">
      <c r="A153" s="152" t="s">
        <v>146</v>
      </c>
      <c r="B153" s="143"/>
      <c r="C153" s="143"/>
      <c r="D153" s="143"/>
      <c r="E153" s="144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5.75" customHeight="1" x14ac:dyDescent="0.25">
      <c r="A154" s="162"/>
      <c r="B154" s="144"/>
      <c r="C154" s="64" t="s">
        <v>147</v>
      </c>
      <c r="D154" s="64" t="s">
        <v>148</v>
      </c>
      <c r="E154" s="64" t="s">
        <v>88</v>
      </c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5.75" customHeight="1" x14ac:dyDescent="0.25">
      <c r="A155" s="155" t="s">
        <v>149</v>
      </c>
      <c r="B155" s="144"/>
      <c r="C155" s="69">
        <f>E151</f>
        <v>4636.5566773264563</v>
      </c>
      <c r="D155" s="76">
        <v>0.2</v>
      </c>
      <c r="E155" s="69">
        <f t="shared" ref="E155:E156" si="4">C155*D155</f>
        <v>927.31133546529134</v>
      </c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5.75" customHeight="1" x14ac:dyDescent="0.25">
      <c r="A156" s="155" t="s">
        <v>150</v>
      </c>
      <c r="B156" s="144"/>
      <c r="C156" s="69">
        <f>E151+E155</f>
        <v>5563.8680127917478</v>
      </c>
      <c r="D156" s="76">
        <v>0.2</v>
      </c>
      <c r="E156" s="69">
        <f t="shared" si="4"/>
        <v>1112.7736025583497</v>
      </c>
      <c r="F156" s="1"/>
      <c r="G156" s="112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5.75" customHeight="1" x14ac:dyDescent="0.25">
      <c r="A157" s="158" t="s">
        <v>151</v>
      </c>
      <c r="B157" s="143"/>
      <c r="C157" s="143"/>
      <c r="D157" s="143"/>
      <c r="E157" s="144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5.75" customHeight="1" x14ac:dyDescent="0.25">
      <c r="A158" s="155" t="s">
        <v>152</v>
      </c>
      <c r="B158" s="144"/>
      <c r="C158" s="106">
        <f>(C156+E156)/((100-(D161*100))/100)</f>
        <v>7174.555786965504</v>
      </c>
      <c r="D158" s="76">
        <v>7.0000000000000001E-3</v>
      </c>
      <c r="E158" s="113">
        <f t="shared" ref="E158:E160" si="5">C158*D158</f>
        <v>50.221890508758527</v>
      </c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5.75" customHeight="1" x14ac:dyDescent="0.25">
      <c r="A159" s="155" t="s">
        <v>153</v>
      </c>
      <c r="B159" s="144"/>
      <c r="C159" s="106">
        <f>(C156+E156)/((100-(D161*100))/100)</f>
        <v>7174.555786965504</v>
      </c>
      <c r="D159" s="76">
        <v>3.2399999999999998E-2</v>
      </c>
      <c r="E159" s="113">
        <f t="shared" si="5"/>
        <v>232.45560749768231</v>
      </c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5.75" customHeight="1" x14ac:dyDescent="0.25">
      <c r="A160" s="155" t="s">
        <v>154</v>
      </c>
      <c r="B160" s="144"/>
      <c r="C160" s="106">
        <f>(C156+E156)/((100-(D161*100))/100)</f>
        <v>7174.555786965504</v>
      </c>
      <c r="D160" s="76">
        <v>0.03</v>
      </c>
      <c r="E160" s="113">
        <f t="shared" si="5"/>
        <v>215.23667360896511</v>
      </c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5.75" customHeight="1" x14ac:dyDescent="0.25">
      <c r="A161" s="151" t="s">
        <v>155</v>
      </c>
      <c r="B161" s="143"/>
      <c r="C161" s="144"/>
      <c r="D161" s="80">
        <f t="shared" ref="D161:E161" si="6">SUM(D158:D160)</f>
        <v>6.9399999999999989E-2</v>
      </c>
      <c r="E161" s="87">
        <f t="shared" si="6"/>
        <v>497.91417161540596</v>
      </c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5.75" customHeight="1" x14ac:dyDescent="0.25">
      <c r="A162" s="151" t="s">
        <v>156</v>
      </c>
      <c r="B162" s="143"/>
      <c r="C162" s="143"/>
      <c r="D162" s="114">
        <f t="shared" ref="D162:E162" si="7">D155+D156+D161</f>
        <v>0.46940000000000004</v>
      </c>
      <c r="E162" s="81">
        <f t="shared" si="7"/>
        <v>2537.9991096390468</v>
      </c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5.75" customHeight="1" x14ac:dyDescent="0.25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5.75" customHeight="1" x14ac:dyDescent="0.25">
      <c r="A164" s="152" t="s">
        <v>157</v>
      </c>
      <c r="B164" s="143"/>
      <c r="C164" s="143"/>
      <c r="D164" s="143"/>
      <c r="E164" s="88" t="s">
        <v>88</v>
      </c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5.75" customHeight="1" x14ac:dyDescent="0.25">
      <c r="A165" s="155" t="s">
        <v>141</v>
      </c>
      <c r="B165" s="143"/>
      <c r="C165" s="143"/>
      <c r="D165" s="144"/>
      <c r="E165" s="106">
        <f>E60</f>
        <v>1587.1534545454547</v>
      </c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5.75" customHeight="1" x14ac:dyDescent="0.25">
      <c r="A166" s="155" t="s">
        <v>142</v>
      </c>
      <c r="B166" s="143"/>
      <c r="C166" s="143"/>
      <c r="D166" s="144"/>
      <c r="E166" s="106">
        <f>E97</f>
        <v>1577.881084242013</v>
      </c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5.75" customHeight="1" x14ac:dyDescent="0.25">
      <c r="A167" s="155" t="s">
        <v>143</v>
      </c>
      <c r="B167" s="143"/>
      <c r="C167" s="143"/>
      <c r="D167" s="144"/>
      <c r="E167" s="106">
        <f>E121</f>
        <v>168.28320080156138</v>
      </c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5.75" customHeight="1" x14ac:dyDescent="0.25">
      <c r="A168" s="155" t="s">
        <v>144</v>
      </c>
      <c r="B168" s="143"/>
      <c r="C168" s="143"/>
      <c r="D168" s="144"/>
      <c r="E168" s="86">
        <f t="shared" ref="E168:E169" si="8">E149</f>
        <v>130.28810440409401</v>
      </c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5.75" customHeight="1" x14ac:dyDescent="0.25">
      <c r="A169" s="155" t="s">
        <v>145</v>
      </c>
      <c r="B169" s="143"/>
      <c r="C169" s="143"/>
      <c r="D169" s="144"/>
      <c r="E169" s="106">
        <f t="shared" si="8"/>
        <v>1172.9508333333333</v>
      </c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5.75" customHeight="1" x14ac:dyDescent="0.25">
      <c r="A170" s="165" t="s">
        <v>158</v>
      </c>
      <c r="B170" s="166"/>
      <c r="C170" s="166"/>
      <c r="D170" s="167"/>
      <c r="E170" s="115">
        <f>E162</f>
        <v>2537.9991096390468</v>
      </c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5.75" customHeight="1" x14ac:dyDescent="0.25">
      <c r="A171" s="151" t="s">
        <v>159</v>
      </c>
      <c r="B171" s="143"/>
      <c r="C171" s="143"/>
      <c r="D171" s="144"/>
      <c r="E171" s="87">
        <f>SUM(E165:E170)</f>
        <v>7174.5557869655031</v>
      </c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5.75" customHeight="1" x14ac:dyDescent="0.25">
      <c r="A172" s="84"/>
      <c r="B172" s="84"/>
      <c r="C172" s="84"/>
      <c r="D172" s="84"/>
      <c r="E172" s="11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5.75" customHeight="1" x14ac:dyDescent="0.25">
      <c r="A173" s="84"/>
      <c r="B173" s="84"/>
      <c r="C173" s="84"/>
      <c r="D173" s="84"/>
      <c r="E173" s="11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5.75" customHeight="1" x14ac:dyDescent="0.25">
      <c r="A174" s="84"/>
      <c r="B174" s="84"/>
      <c r="C174" s="84"/>
      <c r="D174" s="84"/>
      <c r="E174" s="11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5.75" customHeight="1" x14ac:dyDescent="0.25">
      <c r="A175" s="152" t="s">
        <v>160</v>
      </c>
      <c r="B175" s="143"/>
      <c r="C175" s="143"/>
      <c r="D175" s="144"/>
      <c r="E175" s="87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5.75" customHeight="1" x14ac:dyDescent="0.25">
      <c r="A176" s="152"/>
      <c r="B176" s="143"/>
      <c r="C176" s="144"/>
      <c r="D176" s="116" t="s">
        <v>88</v>
      </c>
      <c r="E176" s="116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5.75" customHeight="1" x14ac:dyDescent="0.25">
      <c r="A177" s="162" t="s">
        <v>23</v>
      </c>
      <c r="B177" s="143"/>
      <c r="C177" s="144"/>
      <c r="D177" s="69">
        <f>E171</f>
        <v>7174.5557869655031</v>
      </c>
      <c r="E177" s="69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5.75" customHeight="1" x14ac:dyDescent="0.25">
      <c r="A178" s="162" t="s">
        <v>161</v>
      </c>
      <c r="B178" s="143"/>
      <c r="C178" s="144"/>
      <c r="D178" s="117">
        <v>537300</v>
      </c>
      <c r="E178" s="87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5.75" customHeight="1" x14ac:dyDescent="0.25">
      <c r="A179" s="155" t="s">
        <v>162</v>
      </c>
      <c r="B179" s="143"/>
      <c r="C179" s="144"/>
      <c r="D179" s="118">
        <f>D178/12</f>
        <v>44775</v>
      </c>
      <c r="E179" s="87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5.75" customHeight="1" x14ac:dyDescent="0.25">
      <c r="A180" s="163" t="s">
        <v>163</v>
      </c>
      <c r="B180" s="143"/>
      <c r="C180" s="144"/>
      <c r="D180" s="12"/>
      <c r="E180" s="12">
        <f>D177/D179</f>
        <v>0.16023575180269131</v>
      </c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5.75" customHeight="1" x14ac:dyDescent="0.25">
      <c r="A181" s="119"/>
      <c r="B181" s="119"/>
      <c r="C181" s="119"/>
      <c r="D181" s="119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5.75" customHeight="1" x14ac:dyDescent="0.25">
      <c r="A182" s="164"/>
      <c r="B182" s="147"/>
      <c r="C182" s="147"/>
      <c r="D182" s="147"/>
      <c r="E182" s="147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5.75" customHeight="1" x14ac:dyDescent="0.25">
      <c r="A183" s="120"/>
      <c r="B183" s="120"/>
      <c r="C183" s="120"/>
      <c r="D183" s="120"/>
      <c r="E183" s="120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5.75" customHeight="1" x14ac:dyDescent="0.25">
      <c r="A184" s="121"/>
      <c r="B184" s="121"/>
      <c r="C184" s="121"/>
      <c r="D184" s="122"/>
      <c r="E184" s="123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5.75" customHeight="1" x14ac:dyDescent="0.25">
      <c r="A185" s="121"/>
      <c r="B185" s="159"/>
      <c r="C185" s="147"/>
      <c r="D185" s="147"/>
      <c r="E185" s="147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5.75" customHeight="1" x14ac:dyDescent="0.25">
      <c r="A186" s="119"/>
      <c r="B186" s="119"/>
      <c r="C186" s="119"/>
      <c r="D186" s="119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5.75" customHeight="1" x14ac:dyDescent="0.25">
      <c r="A187" s="84"/>
      <c r="B187" s="121"/>
      <c r="C187" s="124"/>
      <c r="D187" s="124"/>
      <c r="E187" s="125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5.75" customHeight="1" x14ac:dyDescent="0.25">
      <c r="A188" s="126"/>
      <c r="B188" s="146"/>
      <c r="C188" s="147"/>
      <c r="D188" s="147"/>
      <c r="E188" s="147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5.75" customHeight="1" x14ac:dyDescent="0.25">
      <c r="A189" s="84"/>
      <c r="B189" s="127"/>
      <c r="C189" s="128"/>
      <c r="D189" s="129"/>
      <c r="E189" s="130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5.75" customHeight="1" x14ac:dyDescent="0.25">
      <c r="A190" s="84"/>
      <c r="B190" s="131"/>
      <c r="C190" s="128"/>
      <c r="D190" s="129"/>
      <c r="E190" s="130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5.75" customHeight="1" x14ac:dyDescent="0.25">
      <c r="A191" s="84"/>
      <c r="B191" s="160"/>
      <c r="C191" s="147"/>
      <c r="D191" s="147"/>
      <c r="E191" s="147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5.75" customHeight="1" x14ac:dyDescent="0.25">
      <c r="A192" s="84"/>
      <c r="B192" s="127"/>
      <c r="C192" s="128"/>
      <c r="D192" s="129"/>
      <c r="E192" s="130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5.75" customHeight="1" x14ac:dyDescent="0.25">
      <c r="A193" s="94"/>
      <c r="B193" s="127"/>
      <c r="C193" s="128"/>
      <c r="D193" s="129"/>
      <c r="E193" s="130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5.75" customHeight="1" x14ac:dyDescent="0.25">
      <c r="A194" s="94"/>
      <c r="B194" s="159"/>
      <c r="C194" s="147"/>
      <c r="D194" s="147"/>
      <c r="E194" s="147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5.75" customHeight="1" x14ac:dyDescent="0.25">
      <c r="A195" s="94"/>
      <c r="B195" s="121"/>
      <c r="C195" s="121"/>
      <c r="D195" s="121"/>
      <c r="E195" s="12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5.75" customHeight="1" x14ac:dyDescent="0.25">
      <c r="A196" s="84"/>
      <c r="B196" s="84"/>
      <c r="C196" s="128"/>
      <c r="D196" s="132"/>
      <c r="E196" s="11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5.75" customHeight="1" x14ac:dyDescent="0.25">
      <c r="A197" s="84"/>
      <c r="B197" s="159"/>
      <c r="C197" s="147"/>
      <c r="D197" s="147"/>
      <c r="E197" s="147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5.75" customHeight="1" x14ac:dyDescent="0.25">
      <c r="A198" s="84"/>
      <c r="B198" s="121"/>
      <c r="C198" s="121"/>
      <c r="D198" s="121"/>
      <c r="E198" s="12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5.75" customHeight="1" x14ac:dyDescent="0.25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5.75" customHeight="1" x14ac:dyDescent="0.25">
      <c r="A200" s="126"/>
      <c r="B200" s="161"/>
      <c r="C200" s="147"/>
      <c r="D200" s="147"/>
      <c r="E200" s="147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5.75" customHeight="1" x14ac:dyDescent="0.25">
      <c r="A201" s="126"/>
      <c r="B201" s="133"/>
      <c r="C201" s="133"/>
      <c r="D201" s="133"/>
      <c r="E201" s="133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5.75" customHeight="1" x14ac:dyDescent="0.25">
      <c r="A202" s="126"/>
      <c r="B202" s="134"/>
      <c r="C202" s="135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5.75" customHeight="1" x14ac:dyDescent="0.25">
      <c r="A203" s="126"/>
      <c r="B203" s="161"/>
      <c r="C203" s="147"/>
      <c r="D203" s="147"/>
      <c r="E203" s="147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5.75" customHeight="1" x14ac:dyDescent="0.25">
      <c r="A204" s="126"/>
      <c r="B204" s="134"/>
      <c r="C204" s="135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5.75" customHeight="1" x14ac:dyDescent="0.25">
      <c r="A205" s="146"/>
      <c r="B205" s="147"/>
      <c r="C205" s="147"/>
      <c r="D205" s="147"/>
      <c r="E205" s="147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5.75" customHeight="1" x14ac:dyDescent="0.25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5.75" customHeight="1" x14ac:dyDescent="0.25">
      <c r="A207" s="84"/>
      <c r="B207" s="121"/>
      <c r="C207" s="124"/>
      <c r="D207" s="124"/>
      <c r="E207" s="125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5.75" customHeight="1" x14ac:dyDescent="0.25">
      <c r="A208" s="136"/>
      <c r="B208" s="137"/>
      <c r="C208" s="138"/>
      <c r="D208" s="129"/>
      <c r="E208" s="139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5.75" customHeight="1" x14ac:dyDescent="0.25">
      <c r="A209" s="84"/>
      <c r="B209" s="131"/>
      <c r="C209" s="128"/>
      <c r="D209" s="129"/>
      <c r="E209" s="130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5.75" customHeight="1" x14ac:dyDescent="0.25">
      <c r="A210" s="84"/>
      <c r="B210" s="127"/>
      <c r="C210" s="128"/>
      <c r="D210" s="129"/>
      <c r="E210" s="130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5.75" customHeight="1" x14ac:dyDescent="0.25">
      <c r="A211" s="84"/>
      <c r="B211" s="131"/>
      <c r="C211" s="128"/>
      <c r="D211" s="129"/>
      <c r="E211" s="130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5.75" customHeight="1" x14ac:dyDescent="0.25">
      <c r="A212" s="136"/>
      <c r="B212" s="140"/>
      <c r="C212" s="138"/>
      <c r="D212" s="129"/>
      <c r="E212" s="139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5.75" customHeight="1" x14ac:dyDescent="0.25">
      <c r="A213" s="136"/>
      <c r="B213" s="137"/>
      <c r="C213" s="138"/>
      <c r="D213" s="129"/>
      <c r="E213" s="139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5.75" customHeight="1" x14ac:dyDescent="0.25">
      <c r="A214" s="84"/>
      <c r="B214" s="131"/>
      <c r="C214" s="128"/>
      <c r="D214" s="129"/>
      <c r="E214" s="130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5.75" customHeight="1" x14ac:dyDescent="0.25">
      <c r="A215" s="84"/>
      <c r="B215" s="127"/>
      <c r="C215" s="128"/>
      <c r="D215" s="129"/>
      <c r="E215" s="130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5.75" customHeight="1" x14ac:dyDescent="0.25">
      <c r="A216" s="94"/>
      <c r="B216" s="127"/>
      <c r="C216" s="128"/>
      <c r="D216" s="129"/>
      <c r="E216" s="130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5.75" customHeight="1" x14ac:dyDescent="0.25">
      <c r="A217" s="94"/>
      <c r="B217" s="127"/>
      <c r="C217" s="128"/>
      <c r="D217" s="129"/>
      <c r="E217" s="130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5.75" customHeight="1" x14ac:dyDescent="0.25">
      <c r="A218" s="84"/>
      <c r="B218" s="84"/>
      <c r="C218" s="128"/>
      <c r="D218" s="132"/>
      <c r="E218" s="11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5.75" customHeight="1" x14ac:dyDescent="0.25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5.75" customHeight="1" x14ac:dyDescent="0.25">
      <c r="A220" s="126"/>
      <c r="B220" s="134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5.75" customHeight="1" x14ac:dyDescent="0.25">
      <c r="A221" s="126"/>
      <c r="B221" s="134"/>
      <c r="C221" s="135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5.75" customHeight="1" x14ac:dyDescent="0.25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5.75" customHeight="1" x14ac:dyDescent="0.25">
      <c r="A223" s="1"/>
      <c r="B223" s="1"/>
      <c r="C223" s="14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5.75" customHeight="1" x14ac:dyDescent="0.25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5.75" customHeight="1" x14ac:dyDescent="0.25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5.75" customHeight="1" x14ac:dyDescent="0.25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5.75" customHeight="1" x14ac:dyDescent="0.25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5.75" customHeight="1" x14ac:dyDescent="0.25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5.75" customHeight="1" x14ac:dyDescent="0.25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5.75" customHeight="1" x14ac:dyDescent="0.25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5.75" customHeight="1" x14ac:dyDescent="0.25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5.75" customHeight="1" x14ac:dyDescent="0.25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5.75" customHeight="1" x14ac:dyDescent="0.25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15.75" customHeight="1" x14ac:dyDescent="0.25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15.75" customHeight="1" x14ac:dyDescent="0.25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15.75" customHeight="1" x14ac:dyDescent="0.25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15.75" customHeight="1" x14ac:dyDescent="0.25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15.75" customHeight="1" x14ac:dyDescent="0.25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15.75" customHeight="1" x14ac:dyDescent="0.25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15.75" customHeight="1" x14ac:dyDescent="0.25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15.75" customHeight="1" x14ac:dyDescent="0.25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15.75" customHeight="1" x14ac:dyDescent="0.25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15.75" customHeight="1" x14ac:dyDescent="0.25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15.75" customHeight="1" x14ac:dyDescent="0.25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15.75" customHeight="1" x14ac:dyDescent="0.25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15.75" customHeight="1" x14ac:dyDescent="0.25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15.75" customHeight="1" x14ac:dyDescent="0.25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15.75" customHeight="1" x14ac:dyDescent="0.25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15.75" customHeight="1" x14ac:dyDescent="0.25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15.75" customHeight="1" x14ac:dyDescent="0.25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15.75" customHeight="1" x14ac:dyDescent="0.25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15.75" customHeight="1" x14ac:dyDescent="0.25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15.75" customHeight="1" x14ac:dyDescent="0.25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ht="15.75" customHeight="1" x14ac:dyDescent="0.25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ht="15.75" customHeight="1" x14ac:dyDescent="0.25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ht="15.75" customHeight="1" x14ac:dyDescent="0.25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ht="15.75" customHeight="1" x14ac:dyDescent="0.25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ht="15.75" customHeight="1" x14ac:dyDescent="0.25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ht="15.75" customHeight="1" x14ac:dyDescent="0.25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ht="15.75" customHeight="1" x14ac:dyDescent="0.25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ht="15.75" customHeight="1" x14ac:dyDescent="0.25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ht="15.75" customHeight="1" x14ac:dyDescent="0.25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ht="15.75" customHeight="1" x14ac:dyDescent="0.25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ht="15.75" customHeight="1" x14ac:dyDescent="0.25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ht="15.75" customHeight="1" x14ac:dyDescent="0.25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ht="15.75" customHeight="1" x14ac:dyDescent="0.25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ht="15.75" customHeight="1" x14ac:dyDescent="0.25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ht="15.75" customHeight="1" x14ac:dyDescent="0.25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ht="15.75" customHeight="1" x14ac:dyDescent="0.25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ht="15.75" customHeight="1" x14ac:dyDescent="0.25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ht="15.75" customHeight="1" x14ac:dyDescent="0.25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ht="15.75" customHeight="1" x14ac:dyDescent="0.25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ht="15.75" customHeight="1" x14ac:dyDescent="0.25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ht="15.75" customHeight="1" x14ac:dyDescent="0.25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ht="15.75" customHeight="1" x14ac:dyDescent="0.25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ht="15.75" customHeight="1" x14ac:dyDescent="0.25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ht="15.75" customHeight="1" x14ac:dyDescent="0.25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ht="15.75" customHeight="1" x14ac:dyDescent="0.25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ht="15.75" customHeight="1" x14ac:dyDescent="0.25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ht="15.75" customHeight="1" x14ac:dyDescent="0.25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ht="15.75" customHeight="1" x14ac:dyDescent="0.25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ht="15.75" customHeight="1" x14ac:dyDescent="0.25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ht="15.75" customHeight="1" x14ac:dyDescent="0.25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ht="15.75" customHeight="1" x14ac:dyDescent="0.25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ht="15.75" customHeight="1" x14ac:dyDescent="0.25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ht="15.75" customHeight="1" x14ac:dyDescent="0.25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ht="15.75" customHeight="1" x14ac:dyDescent="0.25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ht="15.75" customHeight="1" x14ac:dyDescent="0.25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ht="15.75" customHeight="1" x14ac:dyDescent="0.25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ht="15.75" customHeight="1" x14ac:dyDescent="0.25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ht="15.75" customHeight="1" x14ac:dyDescent="0.25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ht="15.75" customHeight="1" x14ac:dyDescent="0.25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ht="15.75" customHeight="1" x14ac:dyDescent="0.25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ht="15.75" customHeight="1" x14ac:dyDescent="0.25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ht="15.75" customHeight="1" x14ac:dyDescent="0.25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ht="15.75" customHeight="1" x14ac:dyDescent="0.25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ht="15.75" customHeight="1" x14ac:dyDescent="0.25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ht="15.75" customHeight="1" x14ac:dyDescent="0.25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ht="15.75" customHeight="1" x14ac:dyDescent="0.25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ht="15.75" customHeight="1" x14ac:dyDescent="0.25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ht="15.75" customHeight="1" x14ac:dyDescent="0.25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ht="15.75" customHeight="1" x14ac:dyDescent="0.25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ht="15.75" customHeight="1" x14ac:dyDescent="0.25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ht="15.75" customHeight="1" x14ac:dyDescent="0.25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ht="15.75" customHeight="1" x14ac:dyDescent="0.25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ht="15.75" customHeight="1" x14ac:dyDescent="0.25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ht="15.75" customHeight="1" x14ac:dyDescent="0.25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ht="15.75" customHeight="1" x14ac:dyDescent="0.25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 ht="15.75" customHeight="1" x14ac:dyDescent="0.25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ht="15.75" customHeight="1" x14ac:dyDescent="0.25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ht="15.75" customHeight="1" x14ac:dyDescent="0.25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ht="15.75" customHeight="1" x14ac:dyDescent="0.25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ht="15.75" customHeight="1" x14ac:dyDescent="0.25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ht="15.75" customHeight="1" x14ac:dyDescent="0.25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ht="15.75" customHeight="1" x14ac:dyDescent="0.25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ht="15.75" customHeight="1" x14ac:dyDescent="0.25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ht="15.75" customHeight="1" x14ac:dyDescent="0.25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ht="15.75" customHeight="1" x14ac:dyDescent="0.25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ht="15.75" customHeight="1" x14ac:dyDescent="0.25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ht="15.75" customHeight="1" x14ac:dyDescent="0.25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ht="15.75" customHeight="1" x14ac:dyDescent="0.25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ht="15.75" customHeight="1" x14ac:dyDescent="0.25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ht="15.75" customHeight="1" x14ac:dyDescent="0.25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ht="15.75" customHeight="1" x14ac:dyDescent="0.25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ht="15.75" customHeight="1" x14ac:dyDescent="0.25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ht="15.75" customHeight="1" x14ac:dyDescent="0.25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ht="15.75" customHeight="1" x14ac:dyDescent="0.25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ht="15.75" customHeight="1" x14ac:dyDescent="0.25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ht="15.75" customHeight="1" x14ac:dyDescent="0.25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ht="15.75" customHeight="1" x14ac:dyDescent="0.25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ht="15.75" customHeight="1" x14ac:dyDescent="0.25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ht="15.75" customHeight="1" x14ac:dyDescent="0.25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ht="15.75" customHeight="1" x14ac:dyDescent="0.25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ht="15.75" customHeight="1" x14ac:dyDescent="0.25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ht="15.75" customHeight="1" x14ac:dyDescent="0.25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ht="15.75" customHeight="1" x14ac:dyDescent="0.25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ht="15.75" customHeight="1" x14ac:dyDescent="0.25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 ht="15.75" customHeight="1" x14ac:dyDescent="0.25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ht="15.75" customHeight="1" x14ac:dyDescent="0.25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 ht="15.75" customHeight="1" x14ac:dyDescent="0.25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 ht="15.75" customHeight="1" x14ac:dyDescent="0.25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 ht="15.75" customHeight="1" x14ac:dyDescent="0.25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 ht="15.75" customHeight="1" x14ac:dyDescent="0.25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ht="15.75" customHeight="1" x14ac:dyDescent="0.25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ht="15.75" customHeight="1" x14ac:dyDescent="0.25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ht="15.75" customHeight="1" x14ac:dyDescent="0.25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ht="15.75" customHeight="1" x14ac:dyDescent="0.25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ht="15.75" customHeight="1" x14ac:dyDescent="0.25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ht="15.75" customHeight="1" x14ac:dyDescent="0.25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ht="15.75" customHeight="1" x14ac:dyDescent="0.25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ht="15.75" customHeight="1" x14ac:dyDescent="0.25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ht="15.75" customHeight="1" x14ac:dyDescent="0.25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ht="15.75" customHeight="1" x14ac:dyDescent="0.25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ht="15.75" customHeight="1" x14ac:dyDescent="0.25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ht="15.75" customHeight="1" x14ac:dyDescent="0.25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ht="15.75" customHeight="1" x14ac:dyDescent="0.25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ht="15.75" customHeight="1" x14ac:dyDescent="0.25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ht="15.75" customHeight="1" x14ac:dyDescent="0.25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ht="15.75" customHeight="1" x14ac:dyDescent="0.25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ht="15.75" customHeight="1" x14ac:dyDescent="0.25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ht="15.75" customHeight="1" x14ac:dyDescent="0.25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ht="15.75" customHeight="1" x14ac:dyDescent="0.25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ht="15.75" customHeight="1" x14ac:dyDescent="0.25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ht="15.75" customHeight="1" x14ac:dyDescent="0.25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ht="15.75" customHeight="1" x14ac:dyDescent="0.25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ht="15.75" customHeight="1" x14ac:dyDescent="0.25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 ht="15.75" customHeight="1" x14ac:dyDescent="0.25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 ht="15.75" customHeight="1" x14ac:dyDescent="0.25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 ht="15.75" customHeight="1" x14ac:dyDescent="0.25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 ht="15.75" customHeight="1" x14ac:dyDescent="0.25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 ht="15.75" customHeight="1" x14ac:dyDescent="0.25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 ht="15.75" customHeight="1" x14ac:dyDescent="0.25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 ht="15.75" customHeight="1" x14ac:dyDescent="0.25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 ht="15.75" customHeight="1" x14ac:dyDescent="0.25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 ht="15.75" customHeight="1" x14ac:dyDescent="0.25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 ht="15.75" customHeight="1" x14ac:dyDescent="0.25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 ht="15.75" customHeight="1" x14ac:dyDescent="0.25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 ht="15.75" customHeight="1" x14ac:dyDescent="0.25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 ht="15.75" customHeight="1" x14ac:dyDescent="0.25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 ht="15.75" customHeight="1" x14ac:dyDescent="0.25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 ht="15.75" customHeight="1" x14ac:dyDescent="0.25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 ht="15.75" customHeight="1" x14ac:dyDescent="0.25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 ht="15.75" customHeight="1" x14ac:dyDescent="0.25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 ht="15.75" customHeight="1" x14ac:dyDescent="0.25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 ht="15.75" customHeight="1" x14ac:dyDescent="0.25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 ht="15.75" customHeight="1" x14ac:dyDescent="0.25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 ht="15.75" customHeight="1" x14ac:dyDescent="0.25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 ht="15.75" customHeight="1" x14ac:dyDescent="0.25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 ht="15.75" customHeight="1" x14ac:dyDescent="0.25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 ht="15.75" customHeight="1" x14ac:dyDescent="0.25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 ht="15.75" customHeight="1" x14ac:dyDescent="0.25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 ht="15.75" customHeight="1" x14ac:dyDescent="0.25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 ht="15.75" customHeight="1" x14ac:dyDescent="0.25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 ht="15.75" customHeight="1" x14ac:dyDescent="0.25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 ht="15.75" customHeight="1" x14ac:dyDescent="0.25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 ht="15.75" customHeight="1" x14ac:dyDescent="0.25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 ht="15.75" customHeight="1" x14ac:dyDescent="0.25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 ht="15.75" customHeight="1" x14ac:dyDescent="0.25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 ht="15.75" customHeight="1" x14ac:dyDescent="0.25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 ht="15.75" customHeight="1" x14ac:dyDescent="0.25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 ht="15.75" customHeight="1" x14ac:dyDescent="0.25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 ht="15.75" customHeight="1" x14ac:dyDescent="0.25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 ht="15.75" customHeight="1" x14ac:dyDescent="0.25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 ht="15.75" customHeight="1" x14ac:dyDescent="0.25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 ht="15.75" customHeight="1" x14ac:dyDescent="0.25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 ht="15.75" customHeight="1" x14ac:dyDescent="0.25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 ht="15.75" customHeight="1" x14ac:dyDescent="0.25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 ht="15.75" customHeight="1" x14ac:dyDescent="0.25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 ht="15.75" customHeight="1" x14ac:dyDescent="0.25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 ht="15.75" customHeight="1" x14ac:dyDescent="0.25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 ht="15.75" customHeight="1" x14ac:dyDescent="0.25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 ht="15.75" customHeight="1" x14ac:dyDescent="0.25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 ht="15.75" customHeight="1" x14ac:dyDescent="0.25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 ht="15.75" customHeight="1" x14ac:dyDescent="0.25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 ht="15.75" customHeight="1" x14ac:dyDescent="0.25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 ht="15.75" customHeight="1" x14ac:dyDescent="0.25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 ht="15.75" customHeight="1" x14ac:dyDescent="0.25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 ht="15.75" customHeight="1" x14ac:dyDescent="0.25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 ht="15.75" customHeight="1" x14ac:dyDescent="0.25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 ht="15.75" customHeight="1" x14ac:dyDescent="0.25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 ht="15.75" customHeight="1" x14ac:dyDescent="0.25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 ht="15.75" customHeight="1" x14ac:dyDescent="0.25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 ht="15.75" customHeight="1" x14ac:dyDescent="0.25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 ht="15.75" customHeight="1" x14ac:dyDescent="0.25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 ht="15.75" customHeight="1" x14ac:dyDescent="0.25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 ht="15.75" customHeight="1" x14ac:dyDescent="0.25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 ht="15.75" customHeight="1" x14ac:dyDescent="0.25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 ht="15.75" customHeight="1" x14ac:dyDescent="0.25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 ht="15.75" customHeight="1" x14ac:dyDescent="0.25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 ht="15.75" customHeight="1" x14ac:dyDescent="0.25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 ht="15.75" customHeight="1" x14ac:dyDescent="0.25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 ht="15.75" customHeight="1" x14ac:dyDescent="0.25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 ht="15.75" customHeight="1" x14ac:dyDescent="0.25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 ht="15.75" customHeight="1" x14ac:dyDescent="0.25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 ht="15.75" customHeight="1" x14ac:dyDescent="0.25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 ht="15.75" customHeight="1" x14ac:dyDescent="0.25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 ht="15.75" customHeight="1" x14ac:dyDescent="0.25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 ht="15.75" customHeight="1" x14ac:dyDescent="0.25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 ht="15.75" customHeight="1" x14ac:dyDescent="0.25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 ht="15.75" customHeight="1" x14ac:dyDescent="0.25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 ht="15.75" customHeight="1" x14ac:dyDescent="0.25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 ht="15.75" customHeight="1" x14ac:dyDescent="0.25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 ht="15.75" customHeight="1" x14ac:dyDescent="0.25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 ht="15.75" customHeight="1" x14ac:dyDescent="0.25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 ht="15.75" customHeight="1" x14ac:dyDescent="0.25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 ht="15.75" customHeight="1" x14ac:dyDescent="0.25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 ht="15.75" customHeight="1" x14ac:dyDescent="0.25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 ht="15.75" customHeight="1" x14ac:dyDescent="0.25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 ht="15.75" customHeight="1" x14ac:dyDescent="0.25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 ht="15.75" customHeight="1" x14ac:dyDescent="0.25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 ht="15.75" customHeight="1" x14ac:dyDescent="0.25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 ht="15.75" customHeight="1" x14ac:dyDescent="0.25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 ht="15.75" customHeight="1" x14ac:dyDescent="0.25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 ht="15.75" customHeight="1" x14ac:dyDescent="0.25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 ht="15.75" customHeight="1" x14ac:dyDescent="0.25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 ht="15.75" customHeight="1" x14ac:dyDescent="0.25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 ht="15.75" customHeight="1" x14ac:dyDescent="0.25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 ht="15.75" customHeight="1" x14ac:dyDescent="0.25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 ht="15.75" customHeight="1" x14ac:dyDescent="0.25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 ht="15.75" customHeight="1" x14ac:dyDescent="0.25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 ht="15.75" customHeight="1" x14ac:dyDescent="0.25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 ht="15.75" customHeight="1" x14ac:dyDescent="0.25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 ht="15.75" customHeight="1" x14ac:dyDescent="0.25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 ht="15.75" customHeight="1" x14ac:dyDescent="0.25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 ht="15.75" customHeight="1" x14ac:dyDescent="0.25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 ht="15.75" customHeight="1" x14ac:dyDescent="0.25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 ht="15.75" customHeight="1" x14ac:dyDescent="0.25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 ht="15.75" customHeight="1" x14ac:dyDescent="0.25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 ht="15.75" customHeight="1" x14ac:dyDescent="0.25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 ht="15.75" customHeight="1" x14ac:dyDescent="0.25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 ht="15.75" customHeight="1" x14ac:dyDescent="0.25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 ht="15.75" customHeight="1" x14ac:dyDescent="0.25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 ht="15.75" customHeight="1" x14ac:dyDescent="0.25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 ht="15.75" customHeight="1" x14ac:dyDescent="0.25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 ht="15.75" customHeight="1" x14ac:dyDescent="0.25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 ht="15.75" customHeight="1" x14ac:dyDescent="0.25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 ht="15.75" customHeight="1" x14ac:dyDescent="0.25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 ht="15.75" customHeight="1" x14ac:dyDescent="0.25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 ht="15.75" customHeight="1" x14ac:dyDescent="0.25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 ht="15.75" customHeight="1" x14ac:dyDescent="0.25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 ht="15.75" customHeight="1" x14ac:dyDescent="0.25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 ht="15.75" customHeight="1" x14ac:dyDescent="0.25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 ht="15.75" customHeight="1" x14ac:dyDescent="0.25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 ht="15.75" customHeight="1" x14ac:dyDescent="0.25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 ht="15.75" customHeight="1" x14ac:dyDescent="0.25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 ht="15.75" customHeight="1" x14ac:dyDescent="0.25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 ht="15.75" customHeight="1" x14ac:dyDescent="0.25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 ht="15.75" customHeight="1" x14ac:dyDescent="0.25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 ht="15.75" customHeight="1" x14ac:dyDescent="0.25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 ht="15.75" customHeight="1" x14ac:dyDescent="0.25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 ht="15.75" customHeight="1" x14ac:dyDescent="0.25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 ht="15.75" customHeight="1" x14ac:dyDescent="0.25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 ht="15.75" customHeight="1" x14ac:dyDescent="0.25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 ht="15.75" customHeight="1" x14ac:dyDescent="0.25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 ht="15.75" customHeight="1" x14ac:dyDescent="0.25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 ht="15.75" customHeight="1" x14ac:dyDescent="0.25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 ht="15.75" customHeight="1" x14ac:dyDescent="0.25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 ht="15.75" customHeight="1" x14ac:dyDescent="0.25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 ht="15.75" customHeight="1" x14ac:dyDescent="0.25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 ht="15.75" customHeight="1" x14ac:dyDescent="0.25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 ht="15.75" customHeight="1" x14ac:dyDescent="0.25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 ht="15.75" customHeight="1" x14ac:dyDescent="0.25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 ht="15.75" customHeight="1" x14ac:dyDescent="0.25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 ht="15.75" customHeight="1" x14ac:dyDescent="0.25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 ht="15.75" customHeight="1" x14ac:dyDescent="0.25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 ht="15.75" customHeight="1" x14ac:dyDescent="0.25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 ht="15.75" customHeight="1" x14ac:dyDescent="0.25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 ht="15.75" customHeight="1" x14ac:dyDescent="0.25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 ht="15.75" customHeight="1" x14ac:dyDescent="0.25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 ht="15.75" customHeight="1" x14ac:dyDescent="0.25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 ht="15.75" customHeight="1" x14ac:dyDescent="0.25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 ht="15.75" customHeight="1" x14ac:dyDescent="0.25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 ht="15.75" customHeight="1" x14ac:dyDescent="0.25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 ht="15.75" customHeight="1" x14ac:dyDescent="0.25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 ht="15.75" customHeight="1" x14ac:dyDescent="0.25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 ht="15.75" customHeight="1" x14ac:dyDescent="0.25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 ht="15.75" customHeight="1" x14ac:dyDescent="0.25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 ht="15.75" customHeight="1" x14ac:dyDescent="0.25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 ht="15.75" customHeight="1" x14ac:dyDescent="0.25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 ht="15.75" customHeight="1" x14ac:dyDescent="0.25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 ht="15.75" customHeight="1" x14ac:dyDescent="0.25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 ht="15.75" customHeight="1" x14ac:dyDescent="0.25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 ht="15.75" customHeight="1" x14ac:dyDescent="0.25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 ht="15.75" customHeight="1" x14ac:dyDescent="0.25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 ht="15.75" customHeight="1" x14ac:dyDescent="0.25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 ht="15.75" customHeight="1" x14ac:dyDescent="0.25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 ht="15.75" customHeight="1" x14ac:dyDescent="0.25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 ht="15.75" customHeight="1" x14ac:dyDescent="0.25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 ht="15.75" customHeight="1" x14ac:dyDescent="0.25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 ht="15.75" customHeight="1" x14ac:dyDescent="0.25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 ht="15.75" customHeight="1" x14ac:dyDescent="0.25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 ht="15.75" customHeight="1" x14ac:dyDescent="0.25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 ht="15.75" customHeight="1" x14ac:dyDescent="0.25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 ht="15.75" customHeight="1" x14ac:dyDescent="0.25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 ht="15.75" customHeight="1" x14ac:dyDescent="0.25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 ht="15.75" customHeight="1" x14ac:dyDescent="0.25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 ht="15.75" customHeight="1" x14ac:dyDescent="0.25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 ht="15.75" customHeight="1" x14ac:dyDescent="0.25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 ht="15.75" customHeight="1" x14ac:dyDescent="0.25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 ht="15.75" customHeight="1" x14ac:dyDescent="0.25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 ht="15.75" customHeight="1" x14ac:dyDescent="0.25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 ht="15.75" customHeight="1" x14ac:dyDescent="0.25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 ht="15.75" customHeight="1" x14ac:dyDescent="0.25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 ht="15.75" customHeight="1" x14ac:dyDescent="0.25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 ht="15.75" customHeight="1" x14ac:dyDescent="0.25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 ht="15.75" customHeight="1" x14ac:dyDescent="0.25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 ht="15.75" customHeight="1" x14ac:dyDescent="0.25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 ht="15.75" customHeight="1" x14ac:dyDescent="0.25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 ht="15.75" customHeight="1" x14ac:dyDescent="0.25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 ht="15.75" customHeight="1" x14ac:dyDescent="0.25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 ht="15.75" customHeight="1" x14ac:dyDescent="0.25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 ht="15.75" customHeight="1" x14ac:dyDescent="0.25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 ht="15.75" customHeight="1" x14ac:dyDescent="0.25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 ht="15.75" customHeight="1" x14ac:dyDescent="0.25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 ht="15.75" customHeight="1" x14ac:dyDescent="0.25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 ht="15.75" customHeight="1" x14ac:dyDescent="0.25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 ht="15.75" customHeight="1" x14ac:dyDescent="0.25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 ht="15.75" customHeight="1" x14ac:dyDescent="0.25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 ht="15.75" customHeight="1" x14ac:dyDescent="0.25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 ht="15.75" customHeight="1" x14ac:dyDescent="0.25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 ht="15.75" customHeight="1" x14ac:dyDescent="0.25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 ht="15.75" customHeight="1" x14ac:dyDescent="0.25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 ht="15.75" customHeight="1" x14ac:dyDescent="0.25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 ht="15.75" customHeight="1" x14ac:dyDescent="0.25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 ht="15.75" customHeight="1" x14ac:dyDescent="0.25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 ht="15.75" customHeight="1" x14ac:dyDescent="0.25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 ht="15.75" customHeight="1" x14ac:dyDescent="0.25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 ht="15.75" customHeight="1" x14ac:dyDescent="0.25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 ht="15.75" customHeight="1" x14ac:dyDescent="0.25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 ht="15.75" customHeight="1" x14ac:dyDescent="0.25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 ht="15.75" customHeight="1" x14ac:dyDescent="0.25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 ht="15.75" customHeight="1" x14ac:dyDescent="0.25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 ht="15.75" customHeight="1" x14ac:dyDescent="0.25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 ht="15.75" customHeight="1" x14ac:dyDescent="0.25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 ht="15.75" customHeight="1" x14ac:dyDescent="0.25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 ht="15.75" customHeight="1" x14ac:dyDescent="0.25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 ht="15.75" customHeight="1" x14ac:dyDescent="0.25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 ht="15.75" customHeight="1" x14ac:dyDescent="0.25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 ht="15.75" customHeight="1" x14ac:dyDescent="0.25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 ht="15.75" customHeight="1" x14ac:dyDescent="0.25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 ht="15.75" customHeight="1" x14ac:dyDescent="0.25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 ht="15.75" customHeight="1" x14ac:dyDescent="0.25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 ht="15.75" customHeight="1" x14ac:dyDescent="0.25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 ht="15.75" customHeight="1" x14ac:dyDescent="0.25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 ht="15.75" customHeight="1" x14ac:dyDescent="0.25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 ht="15.75" customHeight="1" x14ac:dyDescent="0.25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 ht="15.75" customHeight="1" x14ac:dyDescent="0.25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 ht="15.75" customHeight="1" x14ac:dyDescent="0.25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 ht="15.75" customHeight="1" x14ac:dyDescent="0.25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 ht="15.75" customHeight="1" x14ac:dyDescent="0.25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 ht="15.75" customHeight="1" x14ac:dyDescent="0.25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 ht="15.75" customHeight="1" x14ac:dyDescent="0.25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 ht="15.75" customHeight="1" x14ac:dyDescent="0.25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 ht="15.75" customHeight="1" x14ac:dyDescent="0.25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 ht="15.75" customHeight="1" x14ac:dyDescent="0.25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 ht="15.75" customHeight="1" x14ac:dyDescent="0.25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 ht="15.75" customHeight="1" x14ac:dyDescent="0.25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 ht="15.75" customHeight="1" x14ac:dyDescent="0.25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 ht="15.75" customHeight="1" x14ac:dyDescent="0.25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 ht="15.75" customHeight="1" x14ac:dyDescent="0.25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 ht="15.75" customHeight="1" x14ac:dyDescent="0.25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 ht="15.75" customHeight="1" x14ac:dyDescent="0.25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 ht="15.75" customHeight="1" x14ac:dyDescent="0.25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 ht="15.75" customHeight="1" x14ac:dyDescent="0.25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 ht="15.75" customHeight="1" x14ac:dyDescent="0.25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 ht="15.75" customHeight="1" x14ac:dyDescent="0.25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 ht="15.75" customHeight="1" x14ac:dyDescent="0.25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 ht="15.75" customHeight="1" x14ac:dyDescent="0.25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 ht="15.75" customHeight="1" x14ac:dyDescent="0.25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 ht="15.75" customHeight="1" x14ac:dyDescent="0.25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 ht="15.75" customHeight="1" x14ac:dyDescent="0.25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 ht="15.75" customHeight="1" x14ac:dyDescent="0.25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 ht="15.75" customHeight="1" x14ac:dyDescent="0.25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 ht="15.75" customHeight="1" x14ac:dyDescent="0.25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 ht="15.75" customHeight="1" x14ac:dyDescent="0.25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 ht="15.75" customHeight="1" x14ac:dyDescent="0.25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 ht="15.75" customHeight="1" x14ac:dyDescent="0.25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 ht="15.75" customHeight="1" x14ac:dyDescent="0.25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 ht="15.75" customHeight="1" x14ac:dyDescent="0.25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 ht="15.75" customHeight="1" x14ac:dyDescent="0.25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 ht="15.75" customHeight="1" x14ac:dyDescent="0.25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 ht="15.75" customHeight="1" x14ac:dyDescent="0.25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 ht="15.75" customHeight="1" x14ac:dyDescent="0.25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 ht="15.75" customHeight="1" x14ac:dyDescent="0.25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 ht="15.75" customHeight="1" x14ac:dyDescent="0.25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 ht="15.75" customHeight="1" x14ac:dyDescent="0.25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 ht="15.75" customHeight="1" x14ac:dyDescent="0.25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 ht="15.75" customHeight="1" x14ac:dyDescent="0.25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 ht="15.75" customHeight="1" x14ac:dyDescent="0.25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 ht="15.75" customHeight="1" x14ac:dyDescent="0.25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 ht="15.75" customHeight="1" x14ac:dyDescent="0.25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 ht="15.75" customHeight="1" x14ac:dyDescent="0.25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 ht="15.75" customHeight="1" x14ac:dyDescent="0.25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 ht="15.75" customHeight="1" x14ac:dyDescent="0.25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 ht="15.75" customHeight="1" x14ac:dyDescent="0.25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 ht="15.75" customHeight="1" x14ac:dyDescent="0.25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 ht="15.75" customHeight="1" x14ac:dyDescent="0.25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 ht="15.75" customHeight="1" x14ac:dyDescent="0.25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 ht="15.75" customHeight="1" x14ac:dyDescent="0.25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 ht="15.75" customHeight="1" x14ac:dyDescent="0.25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 ht="15.75" customHeight="1" x14ac:dyDescent="0.25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 ht="15.75" customHeight="1" x14ac:dyDescent="0.25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 ht="15.75" customHeight="1" x14ac:dyDescent="0.25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 ht="15.75" customHeight="1" x14ac:dyDescent="0.25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 ht="15.75" customHeight="1" x14ac:dyDescent="0.25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 ht="15.75" customHeight="1" x14ac:dyDescent="0.25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 ht="15.75" customHeight="1" x14ac:dyDescent="0.25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 ht="15.75" customHeight="1" x14ac:dyDescent="0.25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 ht="15.75" customHeight="1" x14ac:dyDescent="0.25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 ht="15.75" customHeight="1" x14ac:dyDescent="0.25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 ht="15.75" customHeight="1" x14ac:dyDescent="0.25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 ht="15.75" customHeight="1" x14ac:dyDescent="0.25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 ht="15.75" customHeight="1" x14ac:dyDescent="0.25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 ht="15.75" customHeight="1" x14ac:dyDescent="0.25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 ht="15.75" customHeight="1" x14ac:dyDescent="0.25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 ht="15.75" customHeight="1" x14ac:dyDescent="0.25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 ht="15.75" customHeight="1" x14ac:dyDescent="0.25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 ht="15.75" customHeight="1" x14ac:dyDescent="0.25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 ht="15.75" customHeight="1" x14ac:dyDescent="0.25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 ht="15.75" customHeight="1" x14ac:dyDescent="0.25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 ht="15.75" customHeight="1" x14ac:dyDescent="0.25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 ht="15.75" customHeight="1" x14ac:dyDescent="0.25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 ht="15.75" customHeight="1" x14ac:dyDescent="0.25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 ht="15.75" customHeight="1" x14ac:dyDescent="0.25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 ht="15.75" customHeight="1" x14ac:dyDescent="0.25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 ht="15.75" customHeight="1" x14ac:dyDescent="0.25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 ht="15.75" customHeight="1" x14ac:dyDescent="0.25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 ht="15.75" customHeight="1" x14ac:dyDescent="0.25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 ht="15.75" customHeight="1" x14ac:dyDescent="0.25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 ht="15.75" customHeight="1" x14ac:dyDescent="0.25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 ht="15.75" customHeight="1" x14ac:dyDescent="0.25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 ht="15.75" customHeight="1" x14ac:dyDescent="0.25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 ht="15.75" customHeight="1" x14ac:dyDescent="0.25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 ht="15.75" customHeight="1" x14ac:dyDescent="0.25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 ht="15.75" customHeight="1" x14ac:dyDescent="0.25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 ht="15.75" customHeight="1" x14ac:dyDescent="0.25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 ht="15.75" customHeight="1" x14ac:dyDescent="0.25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 ht="15.75" customHeight="1" x14ac:dyDescent="0.25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 ht="15.75" customHeight="1" x14ac:dyDescent="0.25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 ht="15.75" customHeight="1" x14ac:dyDescent="0.25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 ht="15.75" customHeight="1" x14ac:dyDescent="0.25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 ht="15.75" customHeight="1" x14ac:dyDescent="0.25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 ht="15.75" customHeight="1" x14ac:dyDescent="0.25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 ht="15.75" customHeight="1" x14ac:dyDescent="0.25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 ht="15.75" customHeight="1" x14ac:dyDescent="0.25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 ht="15.75" customHeight="1" x14ac:dyDescent="0.25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 ht="15.75" customHeight="1" x14ac:dyDescent="0.25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 ht="15.75" customHeight="1" x14ac:dyDescent="0.25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 ht="15.75" customHeight="1" x14ac:dyDescent="0.25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 ht="15.75" customHeight="1" x14ac:dyDescent="0.25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 ht="15.75" customHeight="1" x14ac:dyDescent="0.25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 ht="15.75" customHeight="1" x14ac:dyDescent="0.25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 ht="15.75" customHeight="1" x14ac:dyDescent="0.25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 ht="15.75" customHeight="1" x14ac:dyDescent="0.25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 ht="15.75" customHeight="1" x14ac:dyDescent="0.25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 ht="15.75" customHeight="1" x14ac:dyDescent="0.25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 ht="15.75" customHeight="1" x14ac:dyDescent="0.25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 ht="15.75" customHeight="1" x14ac:dyDescent="0.25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 ht="15.75" customHeight="1" x14ac:dyDescent="0.25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 ht="15.75" customHeight="1" x14ac:dyDescent="0.25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 ht="15.75" customHeight="1" x14ac:dyDescent="0.25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 ht="15.75" customHeight="1" x14ac:dyDescent="0.25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 ht="15.75" customHeight="1" x14ac:dyDescent="0.25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 ht="15.75" customHeight="1" x14ac:dyDescent="0.25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 ht="15.75" customHeight="1" x14ac:dyDescent="0.25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 ht="15.75" customHeight="1" x14ac:dyDescent="0.25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 ht="15.75" customHeight="1" x14ac:dyDescent="0.25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 ht="15.75" customHeight="1" x14ac:dyDescent="0.25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 ht="15.75" customHeight="1" x14ac:dyDescent="0.25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 ht="15.75" customHeight="1" x14ac:dyDescent="0.25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 ht="15.75" customHeight="1" x14ac:dyDescent="0.25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 ht="15.75" customHeight="1" x14ac:dyDescent="0.25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 ht="15.75" customHeight="1" x14ac:dyDescent="0.25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 ht="15.75" customHeight="1" x14ac:dyDescent="0.25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 ht="15.75" customHeight="1" x14ac:dyDescent="0.25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 ht="15.75" customHeight="1" x14ac:dyDescent="0.25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 ht="15.75" customHeight="1" x14ac:dyDescent="0.25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 ht="15.75" customHeight="1" x14ac:dyDescent="0.25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 ht="15.75" customHeight="1" x14ac:dyDescent="0.25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 ht="15.75" customHeight="1" x14ac:dyDescent="0.25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 ht="15.75" customHeight="1" x14ac:dyDescent="0.25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 ht="15.75" customHeight="1" x14ac:dyDescent="0.25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 ht="15.75" customHeight="1" x14ac:dyDescent="0.25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 ht="15.75" customHeight="1" x14ac:dyDescent="0.25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 ht="15.75" customHeight="1" x14ac:dyDescent="0.25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 ht="15.75" customHeight="1" x14ac:dyDescent="0.25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 ht="15.75" customHeight="1" x14ac:dyDescent="0.25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 ht="15.75" customHeight="1" x14ac:dyDescent="0.25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 ht="15.75" customHeight="1" x14ac:dyDescent="0.25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 ht="15.75" customHeight="1" x14ac:dyDescent="0.25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 ht="15.75" customHeight="1" x14ac:dyDescent="0.25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 ht="15.75" customHeight="1" x14ac:dyDescent="0.25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 ht="15.75" customHeight="1" x14ac:dyDescent="0.25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 ht="15.75" customHeight="1" x14ac:dyDescent="0.25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 ht="15.75" customHeight="1" x14ac:dyDescent="0.25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 ht="15.75" customHeight="1" x14ac:dyDescent="0.25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 ht="15.75" customHeight="1" x14ac:dyDescent="0.25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 ht="15.75" customHeight="1" x14ac:dyDescent="0.25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 ht="15.75" customHeight="1" x14ac:dyDescent="0.25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 ht="15.75" customHeight="1" x14ac:dyDescent="0.25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 ht="15.75" customHeight="1" x14ac:dyDescent="0.25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 ht="15.75" customHeight="1" x14ac:dyDescent="0.25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 ht="15.75" customHeight="1" x14ac:dyDescent="0.25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 ht="15.75" customHeight="1" x14ac:dyDescent="0.25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 ht="15.75" customHeight="1" x14ac:dyDescent="0.25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 ht="15.75" customHeight="1" x14ac:dyDescent="0.25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 ht="15.75" customHeight="1" x14ac:dyDescent="0.25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 ht="15.75" customHeight="1" x14ac:dyDescent="0.25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 ht="15.75" customHeight="1" x14ac:dyDescent="0.25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 ht="15.75" customHeight="1" x14ac:dyDescent="0.25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 ht="15.75" customHeight="1" x14ac:dyDescent="0.25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 ht="15.75" customHeight="1" x14ac:dyDescent="0.25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 ht="15.75" customHeight="1" x14ac:dyDescent="0.25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 ht="15.75" customHeight="1" x14ac:dyDescent="0.25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 ht="15.75" customHeight="1" x14ac:dyDescent="0.25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 ht="15.75" customHeight="1" x14ac:dyDescent="0.25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 ht="15.75" customHeight="1" x14ac:dyDescent="0.25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 ht="15.75" customHeight="1" x14ac:dyDescent="0.25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 ht="15.75" customHeight="1" x14ac:dyDescent="0.25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 ht="15.75" customHeight="1" x14ac:dyDescent="0.25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 ht="15.75" customHeight="1" x14ac:dyDescent="0.25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 ht="15.75" customHeight="1" x14ac:dyDescent="0.25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 ht="15.75" customHeight="1" x14ac:dyDescent="0.25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 ht="15.75" customHeight="1" x14ac:dyDescent="0.25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 ht="15.75" customHeight="1" x14ac:dyDescent="0.25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 ht="15.75" customHeight="1" x14ac:dyDescent="0.25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 ht="15.75" customHeight="1" x14ac:dyDescent="0.25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 ht="15.75" customHeight="1" x14ac:dyDescent="0.25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 ht="15.75" customHeight="1" x14ac:dyDescent="0.25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 ht="15.75" customHeight="1" x14ac:dyDescent="0.25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 ht="15.75" customHeight="1" x14ac:dyDescent="0.25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 ht="15.75" customHeight="1" x14ac:dyDescent="0.25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 ht="15.75" customHeight="1" x14ac:dyDescent="0.25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 ht="15.75" customHeight="1" x14ac:dyDescent="0.25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 ht="15.75" customHeight="1" x14ac:dyDescent="0.25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 ht="15.75" customHeight="1" x14ac:dyDescent="0.25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 ht="15.75" customHeight="1" x14ac:dyDescent="0.25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 ht="15.75" customHeight="1" x14ac:dyDescent="0.25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 ht="15.75" customHeight="1" x14ac:dyDescent="0.25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 ht="15.75" customHeight="1" x14ac:dyDescent="0.25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 ht="15.75" customHeight="1" x14ac:dyDescent="0.25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 ht="15.75" customHeight="1" x14ac:dyDescent="0.25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 ht="15.75" customHeight="1" x14ac:dyDescent="0.25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 ht="15.75" customHeight="1" x14ac:dyDescent="0.25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 ht="15.75" customHeight="1" x14ac:dyDescent="0.25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 ht="15.75" customHeight="1" x14ac:dyDescent="0.25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 ht="15.75" customHeight="1" x14ac:dyDescent="0.25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 ht="15.75" customHeight="1" x14ac:dyDescent="0.25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 ht="15.75" customHeight="1" x14ac:dyDescent="0.25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 ht="15.75" customHeight="1" x14ac:dyDescent="0.25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 ht="15.75" customHeight="1" x14ac:dyDescent="0.25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 ht="15.75" customHeight="1" x14ac:dyDescent="0.25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 ht="15.75" customHeight="1" x14ac:dyDescent="0.25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 ht="15.75" customHeight="1" x14ac:dyDescent="0.25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 ht="15.75" customHeight="1" x14ac:dyDescent="0.25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 ht="15.75" customHeight="1" x14ac:dyDescent="0.25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 ht="15.75" customHeight="1" x14ac:dyDescent="0.25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 ht="15.75" customHeight="1" x14ac:dyDescent="0.25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 ht="15.75" customHeight="1" x14ac:dyDescent="0.25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:26" ht="15.75" customHeight="1" x14ac:dyDescent="0.25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:26" ht="15.75" customHeight="1" x14ac:dyDescent="0.25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:26" ht="15.75" customHeight="1" x14ac:dyDescent="0.25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:26" ht="15.75" customHeight="1" x14ac:dyDescent="0.25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:26" ht="15.75" customHeight="1" x14ac:dyDescent="0.25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:26" ht="15.75" customHeight="1" x14ac:dyDescent="0.25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:26" ht="15.75" customHeight="1" x14ac:dyDescent="0.25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:26" ht="15.75" customHeight="1" x14ac:dyDescent="0.25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:26" ht="15.75" customHeight="1" x14ac:dyDescent="0.25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:26" ht="15.75" customHeight="1" x14ac:dyDescent="0.25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:26" ht="15.75" customHeight="1" x14ac:dyDescent="0.25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:26" ht="15.75" customHeight="1" x14ac:dyDescent="0.25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:26" ht="15.75" customHeight="1" x14ac:dyDescent="0.25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:26" ht="15.75" customHeight="1" x14ac:dyDescent="0.25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:26" ht="15.75" customHeight="1" x14ac:dyDescent="0.25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:26" ht="15.75" customHeight="1" x14ac:dyDescent="0.25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:26" ht="15.75" customHeight="1" x14ac:dyDescent="0.25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:26" ht="15.75" customHeight="1" x14ac:dyDescent="0.25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:26" ht="15.75" customHeight="1" x14ac:dyDescent="0.25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:26" ht="15.75" customHeight="1" x14ac:dyDescent="0.25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:26" ht="15.75" customHeight="1" x14ac:dyDescent="0.25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:26" ht="15.75" customHeight="1" x14ac:dyDescent="0.25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:26" ht="15.75" customHeight="1" x14ac:dyDescent="0.25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:26" ht="15.75" customHeight="1" x14ac:dyDescent="0.25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:26" ht="15.75" customHeight="1" x14ac:dyDescent="0.25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:26" ht="15.75" customHeight="1" x14ac:dyDescent="0.25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:26" ht="15.75" customHeight="1" x14ac:dyDescent="0.25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:26" ht="15.75" customHeight="1" x14ac:dyDescent="0.25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:26" ht="15.75" customHeight="1" x14ac:dyDescent="0.25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:26" ht="15.75" customHeight="1" x14ac:dyDescent="0.25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:26" ht="15.75" customHeight="1" x14ac:dyDescent="0.25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:26" ht="15.75" customHeight="1" x14ac:dyDescent="0.25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:26" ht="15.75" customHeight="1" x14ac:dyDescent="0.25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:26" ht="15.75" customHeight="1" x14ac:dyDescent="0.25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:26" ht="15.75" customHeight="1" x14ac:dyDescent="0.25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:26" ht="15.75" customHeight="1" x14ac:dyDescent="0.25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:26" ht="15.75" customHeight="1" x14ac:dyDescent="0.25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:26" ht="15.75" customHeight="1" x14ac:dyDescent="0.25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1:26" ht="15.75" customHeight="1" x14ac:dyDescent="0.25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1:26" ht="15.75" customHeight="1" x14ac:dyDescent="0.25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1:26" ht="15.75" customHeight="1" x14ac:dyDescent="0.25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1:26" ht="15.75" customHeight="1" x14ac:dyDescent="0.25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1:26" ht="15.75" customHeight="1" x14ac:dyDescent="0.25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1:26" ht="15.75" customHeight="1" x14ac:dyDescent="0.25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1:26" ht="15.75" customHeight="1" x14ac:dyDescent="0.25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1:26" ht="15.75" customHeight="1" x14ac:dyDescent="0.25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1:26" ht="15.75" customHeight="1" x14ac:dyDescent="0.25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1:26" ht="15.75" customHeight="1" x14ac:dyDescent="0.25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1:26" ht="15.75" customHeight="1" x14ac:dyDescent="0.25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1:26" ht="15.75" customHeight="1" x14ac:dyDescent="0.25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1:26" ht="15.75" customHeight="1" x14ac:dyDescent="0.25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1:26" ht="15.75" customHeight="1" x14ac:dyDescent="0.25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1:26" ht="15.75" customHeight="1" x14ac:dyDescent="0.25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1:26" ht="15.75" customHeight="1" x14ac:dyDescent="0.25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1:26" ht="15.75" customHeight="1" x14ac:dyDescent="0.25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1:26" ht="15.75" customHeight="1" x14ac:dyDescent="0.25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1:26" ht="15.75" customHeight="1" x14ac:dyDescent="0.25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1:26" ht="15.75" customHeight="1" x14ac:dyDescent="0.25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1:26" ht="15.75" customHeight="1" x14ac:dyDescent="0.25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1:26" ht="15.75" customHeight="1" x14ac:dyDescent="0.25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1:26" ht="15.75" customHeight="1" x14ac:dyDescent="0.25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1:26" ht="15.75" customHeight="1" x14ac:dyDescent="0.25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1:26" ht="15.75" customHeight="1" x14ac:dyDescent="0.25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1:26" ht="15.75" customHeight="1" x14ac:dyDescent="0.25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1:26" ht="15.75" customHeight="1" x14ac:dyDescent="0.25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1:26" ht="15.75" customHeight="1" x14ac:dyDescent="0.25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1:26" ht="15.75" customHeight="1" x14ac:dyDescent="0.25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1:26" ht="15.75" customHeight="1" x14ac:dyDescent="0.25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1:26" ht="15.75" customHeight="1" x14ac:dyDescent="0.25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1:26" ht="15.75" customHeight="1" x14ac:dyDescent="0.25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1:26" ht="15.75" customHeight="1" x14ac:dyDescent="0.25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1:26" ht="15.75" customHeight="1" x14ac:dyDescent="0.25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1:26" ht="15.75" customHeight="1" x14ac:dyDescent="0.25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1:26" ht="15.75" customHeight="1" x14ac:dyDescent="0.25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1:26" ht="15.75" customHeight="1" x14ac:dyDescent="0.25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1:26" ht="15.75" customHeight="1" x14ac:dyDescent="0.25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1:26" ht="15.75" customHeight="1" x14ac:dyDescent="0.25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1:26" ht="15.75" customHeight="1" x14ac:dyDescent="0.25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1:26" ht="15.75" customHeight="1" x14ac:dyDescent="0.25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1:26" ht="15.75" customHeight="1" x14ac:dyDescent="0.25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1:26" ht="15.75" customHeight="1" x14ac:dyDescent="0.25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1:26" ht="15.75" customHeight="1" x14ac:dyDescent="0.25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1:26" ht="15.75" customHeight="1" x14ac:dyDescent="0.25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1:26" ht="15.75" customHeight="1" x14ac:dyDescent="0.25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1:26" ht="15.75" customHeight="1" x14ac:dyDescent="0.25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1:26" ht="15.75" customHeight="1" x14ac:dyDescent="0.25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1:26" ht="15.75" customHeight="1" x14ac:dyDescent="0.25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1:26" ht="15.75" customHeight="1" x14ac:dyDescent="0.25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1:26" ht="15.75" customHeight="1" x14ac:dyDescent="0.25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1:26" ht="15.75" customHeight="1" x14ac:dyDescent="0.25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1:26" ht="15.75" customHeight="1" x14ac:dyDescent="0.25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1:26" ht="15.75" customHeight="1" x14ac:dyDescent="0.25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1:26" ht="15.75" customHeight="1" x14ac:dyDescent="0.25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1:26" ht="15.75" customHeight="1" x14ac:dyDescent="0.25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1:26" ht="15.75" customHeight="1" x14ac:dyDescent="0.25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1:26" ht="15.75" customHeight="1" x14ac:dyDescent="0.25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1:26" ht="15.75" customHeight="1" x14ac:dyDescent="0.25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1:26" ht="15.75" customHeight="1" x14ac:dyDescent="0.25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1:26" ht="15.75" customHeight="1" x14ac:dyDescent="0.25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1:26" ht="15.75" customHeight="1" x14ac:dyDescent="0.25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1:26" ht="15.75" customHeight="1" x14ac:dyDescent="0.25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1:26" ht="15.75" customHeight="1" x14ac:dyDescent="0.25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1:26" ht="15.75" customHeight="1" x14ac:dyDescent="0.25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1:26" ht="15.75" customHeight="1" x14ac:dyDescent="0.25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1:26" ht="15.75" customHeight="1" x14ac:dyDescent="0.25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1:26" ht="15.75" customHeight="1" x14ac:dyDescent="0.25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1:26" ht="15.75" customHeight="1" x14ac:dyDescent="0.25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1:26" ht="15.75" customHeight="1" x14ac:dyDescent="0.25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1:26" ht="15.75" customHeight="1" x14ac:dyDescent="0.25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1:26" ht="15.75" customHeight="1" x14ac:dyDescent="0.25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1:26" ht="15.75" customHeight="1" x14ac:dyDescent="0.25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1:26" ht="15.75" customHeight="1" x14ac:dyDescent="0.25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spans="1:26" ht="15.75" customHeight="1" x14ac:dyDescent="0.25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spans="1:26" ht="15.75" customHeight="1" x14ac:dyDescent="0.25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spans="1:26" ht="15.75" customHeight="1" x14ac:dyDescent="0.25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spans="1:26" ht="15.75" customHeight="1" x14ac:dyDescent="0.25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spans="1:26" ht="15.75" customHeight="1" x14ac:dyDescent="0.25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spans="1:26" ht="15.75" customHeight="1" x14ac:dyDescent="0.25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spans="1:26" ht="15.75" customHeight="1" x14ac:dyDescent="0.25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spans="1:26" ht="15.75" customHeight="1" x14ac:dyDescent="0.25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spans="1:26" ht="15.75" customHeight="1" x14ac:dyDescent="0.25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spans="1:26" ht="15.75" customHeight="1" x14ac:dyDescent="0.25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spans="1:26" ht="15.75" customHeight="1" x14ac:dyDescent="0.25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spans="1:26" ht="15.75" customHeight="1" x14ac:dyDescent="0.25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spans="1:26" ht="15.75" customHeight="1" x14ac:dyDescent="0.25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spans="1:26" ht="15.75" customHeight="1" x14ac:dyDescent="0.25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spans="1:26" ht="15.75" customHeight="1" x14ac:dyDescent="0.25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spans="1:26" ht="15.75" customHeight="1" x14ac:dyDescent="0.25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spans="1:26" ht="15.75" customHeight="1" x14ac:dyDescent="0.25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spans="1:26" ht="15.75" customHeight="1" x14ac:dyDescent="0.25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spans="1:26" ht="15.75" customHeight="1" x14ac:dyDescent="0.25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spans="1:26" ht="15.75" customHeight="1" x14ac:dyDescent="0.25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spans="1:26" ht="15.75" customHeight="1" x14ac:dyDescent="0.25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spans="1:26" ht="15.75" customHeight="1" x14ac:dyDescent="0.25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spans="1:26" ht="15.75" customHeight="1" x14ac:dyDescent="0.25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spans="1:26" ht="15.75" customHeight="1" x14ac:dyDescent="0.25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spans="1:26" ht="15.75" customHeight="1" x14ac:dyDescent="0.25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spans="1:26" ht="15.75" customHeight="1" x14ac:dyDescent="0.25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spans="1:26" ht="15.75" customHeight="1" x14ac:dyDescent="0.25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spans="1:26" ht="15.75" customHeight="1" x14ac:dyDescent="0.25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spans="1:26" ht="15.75" customHeight="1" x14ac:dyDescent="0.25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spans="1:26" ht="15.75" customHeight="1" x14ac:dyDescent="0.25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spans="1:26" ht="15.75" customHeight="1" x14ac:dyDescent="0.25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spans="1:26" ht="15.75" customHeight="1" x14ac:dyDescent="0.25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spans="1:26" ht="15.75" customHeight="1" x14ac:dyDescent="0.25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spans="1:26" ht="15.75" customHeight="1" x14ac:dyDescent="0.25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spans="1:26" ht="15.75" customHeight="1" x14ac:dyDescent="0.25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spans="1:26" ht="15.75" customHeight="1" x14ac:dyDescent="0.25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spans="1:26" ht="15.75" customHeight="1" x14ac:dyDescent="0.25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spans="1:26" ht="15.75" customHeight="1" x14ac:dyDescent="0.25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spans="1:26" ht="15.75" customHeight="1" x14ac:dyDescent="0.25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spans="1:26" ht="15.75" customHeight="1" x14ac:dyDescent="0.25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spans="1:26" ht="15.75" customHeight="1" x14ac:dyDescent="0.25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spans="1:26" ht="15.75" customHeight="1" x14ac:dyDescent="0.25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spans="1:26" ht="15.75" customHeight="1" x14ac:dyDescent="0.25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spans="1:26" ht="15.75" customHeight="1" x14ac:dyDescent="0.25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spans="1:26" ht="15.75" customHeight="1" x14ac:dyDescent="0.25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spans="1:26" ht="15.75" customHeight="1" x14ac:dyDescent="0.25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spans="1:26" ht="15.75" customHeight="1" x14ac:dyDescent="0.25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spans="1:26" ht="15.75" customHeight="1" x14ac:dyDescent="0.25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spans="1:26" ht="15.75" customHeight="1" x14ac:dyDescent="0.25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spans="1:26" ht="15.75" customHeight="1" x14ac:dyDescent="0.25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spans="1:26" ht="15.75" customHeight="1" x14ac:dyDescent="0.25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spans="1:26" ht="15.75" customHeight="1" x14ac:dyDescent="0.25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spans="1:26" ht="15.75" customHeight="1" x14ac:dyDescent="0.25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spans="1:26" ht="15.75" customHeight="1" x14ac:dyDescent="0.25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spans="1:26" ht="15.75" customHeight="1" x14ac:dyDescent="0.25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spans="1:26" ht="15.75" customHeight="1" x14ac:dyDescent="0.25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spans="1:26" ht="15.75" customHeight="1" x14ac:dyDescent="0.25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spans="1:26" ht="15.75" customHeight="1" x14ac:dyDescent="0.25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spans="1:26" ht="15.75" customHeight="1" x14ac:dyDescent="0.25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spans="1:26" ht="15.75" customHeight="1" x14ac:dyDescent="0.25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spans="1:26" ht="15.75" customHeight="1" x14ac:dyDescent="0.25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spans="1:26" ht="15.75" customHeight="1" x14ac:dyDescent="0.25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spans="1:26" ht="15.75" customHeight="1" x14ac:dyDescent="0.25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spans="1:26" ht="15.75" customHeight="1" x14ac:dyDescent="0.25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spans="1:26" ht="15.75" customHeight="1" x14ac:dyDescent="0.25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spans="1:26" ht="15.75" customHeight="1" x14ac:dyDescent="0.25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spans="1:26" ht="15.75" customHeight="1" x14ac:dyDescent="0.25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spans="1:26" ht="15.75" customHeight="1" x14ac:dyDescent="0.25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spans="1:26" ht="15.75" customHeight="1" x14ac:dyDescent="0.25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spans="1:26" ht="15.75" customHeight="1" x14ac:dyDescent="0.25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spans="1:26" ht="15.75" customHeight="1" x14ac:dyDescent="0.25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spans="1:26" ht="15.75" customHeight="1" x14ac:dyDescent="0.25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spans="1:26" ht="15.75" customHeight="1" x14ac:dyDescent="0.25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spans="1:26" ht="15.75" customHeight="1" x14ac:dyDescent="0.25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spans="1:26" ht="15.75" customHeight="1" x14ac:dyDescent="0.25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spans="1:26" ht="15.75" customHeight="1" x14ac:dyDescent="0.25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spans="1:26" ht="15.75" customHeight="1" x14ac:dyDescent="0.25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spans="1:26" ht="15.75" customHeight="1" x14ac:dyDescent="0.25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spans="1:26" ht="15.75" customHeight="1" x14ac:dyDescent="0.25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spans="1:26" ht="15.75" customHeight="1" x14ac:dyDescent="0.25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spans="1:26" ht="15.75" customHeight="1" x14ac:dyDescent="0.25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spans="1:26" ht="15.75" customHeight="1" x14ac:dyDescent="0.25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spans="1:26" ht="15.75" customHeight="1" x14ac:dyDescent="0.25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spans="1:26" ht="15.75" customHeight="1" x14ac:dyDescent="0.25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spans="1:26" ht="15.75" customHeight="1" x14ac:dyDescent="0.25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spans="1:26" ht="15.75" customHeight="1" x14ac:dyDescent="0.25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 spans="1:26" ht="15.75" customHeight="1" x14ac:dyDescent="0.25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</row>
  </sheetData>
  <mergeCells count="152">
    <mergeCell ref="A13:B13"/>
    <mergeCell ref="A14:B14"/>
    <mergeCell ref="A15:B15"/>
    <mergeCell ref="A16:B16"/>
    <mergeCell ref="A17:B17"/>
    <mergeCell ref="A19:B19"/>
    <mergeCell ref="A80:C80"/>
    <mergeCell ref="A81:C81"/>
    <mergeCell ref="A83:E83"/>
    <mergeCell ref="A71:B71"/>
    <mergeCell ref="A72:C72"/>
    <mergeCell ref="A73:C73"/>
    <mergeCell ref="A74:C74"/>
    <mergeCell ref="A75:C75"/>
    <mergeCell ref="A76:C76"/>
    <mergeCell ref="A77:C77"/>
    <mergeCell ref="A78:C78"/>
    <mergeCell ref="A79:C79"/>
    <mergeCell ref="A60:D60"/>
    <mergeCell ref="A62:E62"/>
    <mergeCell ref="A63:E63"/>
    <mergeCell ref="A64:C64"/>
    <mergeCell ref="A65:C65"/>
    <mergeCell ref="A66:C66"/>
    <mergeCell ref="C8:E8"/>
    <mergeCell ref="C9:E9"/>
    <mergeCell ref="C11:E11"/>
    <mergeCell ref="C12:E12"/>
    <mergeCell ref="A1:E1"/>
    <mergeCell ref="A2:E2"/>
    <mergeCell ref="A3:E3"/>
    <mergeCell ref="A5:E5"/>
    <mergeCell ref="A6:B6"/>
    <mergeCell ref="C6:E6"/>
    <mergeCell ref="C7:E7"/>
    <mergeCell ref="A7:B7"/>
    <mergeCell ref="A8:B8"/>
    <mergeCell ref="A9:B9"/>
    <mergeCell ref="A10:B10"/>
    <mergeCell ref="A11:B11"/>
    <mergeCell ref="A12:B12"/>
    <mergeCell ref="A21:C21"/>
    <mergeCell ref="A24:B24"/>
    <mergeCell ref="A27:E27"/>
    <mergeCell ref="A28:A29"/>
    <mergeCell ref="B28:B29"/>
    <mergeCell ref="C28:C29"/>
    <mergeCell ref="D28:E28"/>
    <mergeCell ref="A42:D42"/>
    <mergeCell ref="A43:D43"/>
    <mergeCell ref="A47:C47"/>
    <mergeCell ref="A48:C48"/>
    <mergeCell ref="A53:E53"/>
    <mergeCell ref="A54:E54"/>
    <mergeCell ref="A55:E55"/>
    <mergeCell ref="A58:C58"/>
    <mergeCell ref="A59:C59"/>
    <mergeCell ref="A92:E92"/>
    <mergeCell ref="A93:D93"/>
    <mergeCell ref="A90:D90"/>
    <mergeCell ref="A84:D84"/>
    <mergeCell ref="A85:D85"/>
    <mergeCell ref="A86:D86"/>
    <mergeCell ref="A87:D87"/>
    <mergeCell ref="A88:D88"/>
    <mergeCell ref="A89:D89"/>
    <mergeCell ref="A67:C67"/>
    <mergeCell ref="A68:D68"/>
    <mergeCell ref="A70:E70"/>
    <mergeCell ref="A94:D94"/>
    <mergeCell ref="A95:D95"/>
    <mergeCell ref="A96:D96"/>
    <mergeCell ref="A97:D97"/>
    <mergeCell ref="A99:E99"/>
    <mergeCell ref="A149:D149"/>
    <mergeCell ref="A150:D150"/>
    <mergeCell ref="A151:D151"/>
    <mergeCell ref="A153:E153"/>
    <mergeCell ref="A101:C101"/>
    <mergeCell ref="A102:C102"/>
    <mergeCell ref="A103:C103"/>
    <mergeCell ref="A104:C104"/>
    <mergeCell ref="A105:C105"/>
    <mergeCell ref="A107:C107"/>
    <mergeCell ref="A108:C108"/>
    <mergeCell ref="A109:C109"/>
    <mergeCell ref="A110:C110"/>
    <mergeCell ref="A111:C111"/>
    <mergeCell ref="A113:C113"/>
    <mergeCell ref="A114:C114"/>
    <mergeCell ref="A115:C115"/>
    <mergeCell ref="A117:D117"/>
    <mergeCell ref="A118:D118"/>
    <mergeCell ref="A154:B154"/>
    <mergeCell ref="A155:B155"/>
    <mergeCell ref="A157:E157"/>
    <mergeCell ref="A156:B156"/>
    <mergeCell ref="A158:B158"/>
    <mergeCell ref="A159:B159"/>
    <mergeCell ref="A160:B160"/>
    <mergeCell ref="A161:C161"/>
    <mergeCell ref="A162:C162"/>
    <mergeCell ref="A164:D164"/>
    <mergeCell ref="B185:E185"/>
    <mergeCell ref="B188:E188"/>
    <mergeCell ref="B191:E191"/>
    <mergeCell ref="B194:E194"/>
    <mergeCell ref="B197:E197"/>
    <mergeCell ref="B200:E200"/>
    <mergeCell ref="B203:E203"/>
    <mergeCell ref="A205:E205"/>
    <mergeCell ref="A175:D175"/>
    <mergeCell ref="A176:C176"/>
    <mergeCell ref="A177:C177"/>
    <mergeCell ref="A178:C178"/>
    <mergeCell ref="A179:C179"/>
    <mergeCell ref="A180:C180"/>
    <mergeCell ref="A182:E182"/>
    <mergeCell ref="A165:D165"/>
    <mergeCell ref="A166:D166"/>
    <mergeCell ref="A167:D167"/>
    <mergeCell ref="A168:D168"/>
    <mergeCell ref="A169:D169"/>
    <mergeCell ref="A170:D170"/>
    <mergeCell ref="A171:D171"/>
    <mergeCell ref="A119:D119"/>
    <mergeCell ref="A120:D120"/>
    <mergeCell ref="A121:C121"/>
    <mergeCell ref="A123:E123"/>
    <mergeCell ref="A124:E124"/>
    <mergeCell ref="A125:B125"/>
    <mergeCell ref="A126:C126"/>
    <mergeCell ref="A127:C127"/>
    <mergeCell ref="A128:C128"/>
    <mergeCell ref="A129:C129"/>
    <mergeCell ref="A130:C130"/>
    <mergeCell ref="A131:C131"/>
    <mergeCell ref="A132:C132"/>
    <mergeCell ref="A133:C133"/>
    <mergeCell ref="A134:C134"/>
    <mergeCell ref="A135:C135"/>
    <mergeCell ref="A136:C136"/>
    <mergeCell ref="A137:C137"/>
    <mergeCell ref="A138:C138"/>
    <mergeCell ref="A140:E140"/>
    <mergeCell ref="A141:D141"/>
    <mergeCell ref="A142:D142"/>
    <mergeCell ref="A143:D143"/>
    <mergeCell ref="A145:D145"/>
    <mergeCell ref="A146:D146"/>
    <mergeCell ref="A147:D147"/>
    <mergeCell ref="A148:D148"/>
  </mergeCells>
  <pageMargins left="0.511811024" right="0.511811024" top="0.78740157499999996" bottom="0.78740157499999996" header="0" footer="0"/>
  <pageSetup paperSize="9" fitToHeight="0" orientation="portrait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Z998"/>
  <sheetViews>
    <sheetView workbookViewId="0"/>
  </sheetViews>
  <sheetFormatPr defaultColWidth="12.625" defaultRowHeight="15" customHeight="1" x14ac:dyDescent="0.2"/>
  <cols>
    <col min="1" max="1" width="18.625" customWidth="1"/>
    <col min="2" max="2" width="14.625" customWidth="1"/>
    <col min="3" max="3" width="12.375" customWidth="1"/>
    <col min="4" max="4" width="12" customWidth="1"/>
    <col min="5" max="5" width="15.875" customWidth="1"/>
    <col min="6" max="6" width="9" customWidth="1"/>
    <col min="7" max="7" width="9.625" customWidth="1"/>
    <col min="8" max="11" width="8" customWidth="1"/>
    <col min="12" max="26" width="7.625" customWidth="1"/>
  </cols>
  <sheetData>
    <row r="1" spans="1:26" x14ac:dyDescent="0.25">
      <c r="A1" s="146" t="s">
        <v>24</v>
      </c>
      <c r="B1" s="147"/>
      <c r="C1" s="147"/>
      <c r="D1" s="147"/>
      <c r="E1" s="147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x14ac:dyDescent="0.25">
      <c r="A2" s="188" t="s">
        <v>164</v>
      </c>
      <c r="B2" s="147"/>
      <c r="C2" s="147"/>
      <c r="D2" s="147"/>
      <c r="E2" s="147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x14ac:dyDescent="0.25">
      <c r="A3" s="188"/>
      <c r="B3" s="147"/>
      <c r="C3" s="147"/>
      <c r="D3" s="147"/>
      <c r="E3" s="147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x14ac:dyDescent="0.25">
      <c r="A4" s="16"/>
      <c r="B4" s="17"/>
      <c r="C4" s="17"/>
      <c r="D4" s="17"/>
      <c r="E4" s="16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spans="1:26" x14ac:dyDescent="0.25">
      <c r="A5" s="189" t="s">
        <v>26</v>
      </c>
      <c r="B5" s="143"/>
      <c r="C5" s="143"/>
      <c r="D5" s="143"/>
      <c r="E5" s="144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x14ac:dyDescent="0.25">
      <c r="A6" s="174" t="s">
        <v>27</v>
      </c>
      <c r="B6" s="144"/>
      <c r="C6" s="174" t="s">
        <v>28</v>
      </c>
      <c r="D6" s="143"/>
      <c r="E6" s="144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spans="1:26" x14ac:dyDescent="0.25">
      <c r="A7" s="174" t="s">
        <v>29</v>
      </c>
      <c r="B7" s="144"/>
      <c r="C7" s="174" t="s">
        <v>165</v>
      </c>
      <c r="D7" s="143"/>
      <c r="E7" s="144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spans="1:26" x14ac:dyDescent="0.25">
      <c r="A8" s="174" t="s">
        <v>31</v>
      </c>
      <c r="B8" s="144"/>
      <c r="C8" s="174" t="s">
        <v>32</v>
      </c>
      <c r="D8" s="143"/>
      <c r="E8" s="144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 spans="1:26" x14ac:dyDescent="0.25">
      <c r="A9" s="174" t="s">
        <v>33</v>
      </c>
      <c r="B9" s="144"/>
      <c r="C9" s="174">
        <v>6220</v>
      </c>
      <c r="D9" s="143"/>
      <c r="E9" s="144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 spans="1:26" x14ac:dyDescent="0.25">
      <c r="A10" s="174" t="s">
        <v>34</v>
      </c>
      <c r="B10" s="144"/>
      <c r="C10" s="18" t="s">
        <v>35</v>
      </c>
      <c r="D10" s="19"/>
      <c r="E10" s="20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spans="1:26" x14ac:dyDescent="0.25">
      <c r="A11" s="174" t="s">
        <v>36</v>
      </c>
      <c r="B11" s="144"/>
      <c r="C11" s="174" t="s">
        <v>37</v>
      </c>
      <c r="D11" s="143"/>
      <c r="E11" s="144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spans="1:26" x14ac:dyDescent="0.25">
      <c r="A12" s="174" t="s">
        <v>38</v>
      </c>
      <c r="B12" s="144"/>
      <c r="C12" s="187">
        <v>1431.04</v>
      </c>
      <c r="D12" s="143"/>
      <c r="E12" s="144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</row>
    <row r="13" spans="1:26" x14ac:dyDescent="0.25">
      <c r="A13" s="174" t="s">
        <v>39</v>
      </c>
      <c r="B13" s="144"/>
      <c r="C13" s="21" t="s">
        <v>40</v>
      </c>
      <c r="D13" s="21" t="s">
        <v>41</v>
      </c>
      <c r="E13" s="21" t="s">
        <v>42</v>
      </c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 spans="1:26" x14ac:dyDescent="0.25">
      <c r="A14" s="190"/>
      <c r="B14" s="167"/>
      <c r="C14" s="22">
        <v>1</v>
      </c>
      <c r="D14" s="23">
        <v>22</v>
      </c>
      <c r="E14" s="24">
        <v>0.19</v>
      </c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</row>
    <row r="15" spans="1:26" x14ac:dyDescent="0.25">
      <c r="A15" s="174" t="s">
        <v>43</v>
      </c>
      <c r="B15" s="144"/>
      <c r="C15" s="21" t="s">
        <v>40</v>
      </c>
      <c r="D15" s="21" t="s">
        <v>41</v>
      </c>
      <c r="E15" s="21" t="s">
        <v>42</v>
      </c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</row>
    <row r="16" spans="1:26" x14ac:dyDescent="0.25">
      <c r="A16" s="191"/>
      <c r="B16" s="144"/>
      <c r="C16" s="22">
        <v>2</v>
      </c>
      <c r="D16" s="23">
        <v>6</v>
      </c>
      <c r="E16" s="25">
        <v>0.06</v>
      </c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</row>
    <row r="17" spans="1:26" x14ac:dyDescent="0.25">
      <c r="A17" s="174" t="s">
        <v>44</v>
      </c>
      <c r="B17" s="144"/>
      <c r="C17" s="22"/>
      <c r="D17" s="23">
        <v>18.5</v>
      </c>
      <c r="E17" s="22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</row>
    <row r="18" spans="1:26" x14ac:dyDescent="0.25">
      <c r="A18" s="26"/>
      <c r="B18" s="26"/>
      <c r="C18" s="26"/>
      <c r="D18" s="26"/>
      <c r="E18" s="26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</row>
    <row r="19" spans="1:26" x14ac:dyDescent="0.25">
      <c r="A19" s="189" t="s">
        <v>45</v>
      </c>
      <c r="B19" s="144"/>
      <c r="C19" s="21" t="s">
        <v>46</v>
      </c>
      <c r="D19" s="21" t="s">
        <v>47</v>
      </c>
      <c r="E19" s="21" t="s">
        <v>48</v>
      </c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</row>
    <row r="20" spans="1:26" ht="15.75" customHeight="1" x14ac:dyDescent="0.25">
      <c r="A20" s="27" t="s">
        <v>49</v>
      </c>
      <c r="B20" s="28">
        <v>12</v>
      </c>
      <c r="C20" s="29">
        <v>30</v>
      </c>
      <c r="D20" s="28">
        <v>0</v>
      </c>
      <c r="E20" s="22">
        <f>C20+D20</f>
        <v>30</v>
      </c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</row>
    <row r="21" spans="1:26" ht="15.75" customHeight="1" x14ac:dyDescent="0.25">
      <c r="A21" s="173" t="s">
        <v>50</v>
      </c>
      <c r="B21" s="143"/>
      <c r="C21" s="144"/>
      <c r="D21" s="30"/>
      <c r="E21" s="30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</row>
    <row r="22" spans="1:26" ht="15.75" customHeight="1" x14ac:dyDescent="0.25">
      <c r="A22" s="30" t="s">
        <v>51</v>
      </c>
      <c r="B22" s="30"/>
      <c r="C22" s="31">
        <v>0.39650000000000002</v>
      </c>
      <c r="D22" s="30"/>
      <c r="E22" s="30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</row>
    <row r="23" spans="1:26" ht="15.75" customHeight="1" x14ac:dyDescent="0.25">
      <c r="A23" s="27" t="s">
        <v>52</v>
      </c>
      <c r="B23" s="30"/>
      <c r="C23" s="31">
        <v>0.39650000000000002</v>
      </c>
      <c r="D23" s="30"/>
      <c r="E23" s="30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</row>
    <row r="24" spans="1:26" ht="15.75" customHeight="1" x14ac:dyDescent="0.25">
      <c r="A24" s="174" t="s">
        <v>53</v>
      </c>
      <c r="B24" s="144"/>
      <c r="C24" s="31">
        <v>2.1600000000000001E-2</v>
      </c>
      <c r="D24" s="30"/>
      <c r="E24" s="30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</row>
    <row r="25" spans="1:26" ht="15.75" customHeight="1" x14ac:dyDescent="0.25">
      <c r="A25" s="30" t="s">
        <v>54</v>
      </c>
      <c r="B25" s="30"/>
      <c r="C25" s="31">
        <f>(100%-(C22+C23+C24))</f>
        <v>0.18540000000000001</v>
      </c>
      <c r="D25" s="30"/>
      <c r="E25" s="30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spans="1:26" ht="15.75" customHeight="1" x14ac:dyDescent="0.25">
      <c r="A26" s="32"/>
      <c r="B26" s="33"/>
      <c r="C26" s="34"/>
      <c r="D26" s="33"/>
      <c r="E26" s="33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spans="1:26" ht="15.75" customHeight="1" x14ac:dyDescent="0.25">
      <c r="A27" s="179" t="s">
        <v>55</v>
      </c>
      <c r="B27" s="180"/>
      <c r="C27" s="180"/>
      <c r="D27" s="180"/>
      <c r="E27" s="180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spans="1:26" ht="15.75" customHeight="1" x14ac:dyDescent="0.25">
      <c r="A28" s="181" t="s">
        <v>31</v>
      </c>
      <c r="B28" s="181" t="s">
        <v>56</v>
      </c>
      <c r="C28" s="181" t="s">
        <v>57</v>
      </c>
      <c r="D28" s="183" t="s">
        <v>58</v>
      </c>
      <c r="E28" s="184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ht="15.75" customHeight="1" x14ac:dyDescent="0.25">
      <c r="A29" s="182"/>
      <c r="B29" s="182"/>
      <c r="C29" s="182"/>
      <c r="D29" s="35" t="s">
        <v>59</v>
      </c>
      <c r="E29" s="35" t="s">
        <v>60</v>
      </c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ht="15.75" customHeight="1" x14ac:dyDescent="0.25">
      <c r="A30" s="36" t="s">
        <v>61</v>
      </c>
      <c r="B30" s="37">
        <v>1</v>
      </c>
      <c r="C30" s="37">
        <v>30</v>
      </c>
      <c r="D30" s="38">
        <v>0.69040000000000001</v>
      </c>
      <c r="E30" s="39">
        <v>20.712299999999999</v>
      </c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ht="15.75" customHeight="1" x14ac:dyDescent="0.25">
      <c r="A31" s="40" t="s">
        <v>62</v>
      </c>
      <c r="B31" s="37">
        <v>1</v>
      </c>
      <c r="C31" s="37">
        <v>1</v>
      </c>
      <c r="D31" s="38">
        <v>1</v>
      </c>
      <c r="E31" s="41">
        <v>1</v>
      </c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ht="15.75" customHeight="1" x14ac:dyDescent="0.25">
      <c r="A32" s="40" t="s">
        <v>63</v>
      </c>
      <c r="B32" s="37">
        <v>9.2200000000000004E-2</v>
      </c>
      <c r="C32" s="37">
        <v>15</v>
      </c>
      <c r="D32" s="38">
        <v>0.69040000000000001</v>
      </c>
      <c r="E32" s="41">
        <v>1.7</v>
      </c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ht="15.75" customHeight="1" x14ac:dyDescent="0.25">
      <c r="A33" s="40" t="s">
        <v>64</v>
      </c>
      <c r="B33" s="37">
        <v>1</v>
      </c>
      <c r="C33" s="37">
        <v>5</v>
      </c>
      <c r="D33" s="38">
        <v>0.69040000000000001</v>
      </c>
      <c r="E33" s="39">
        <v>3.4521000000000002</v>
      </c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ht="15.75" customHeight="1" x14ac:dyDescent="0.25">
      <c r="A34" s="40" t="s">
        <v>65</v>
      </c>
      <c r="B34" s="37">
        <v>0.1522</v>
      </c>
      <c r="C34" s="37">
        <v>2</v>
      </c>
      <c r="D34" s="38">
        <v>1</v>
      </c>
      <c r="E34" s="39">
        <v>0.30630000000000002</v>
      </c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ht="15.75" customHeight="1" x14ac:dyDescent="0.25">
      <c r="A35" s="40" t="s">
        <v>66</v>
      </c>
      <c r="B35" s="37">
        <v>3.09E-2</v>
      </c>
      <c r="C35" s="37">
        <v>2</v>
      </c>
      <c r="D35" s="38">
        <v>0.69040000000000001</v>
      </c>
      <c r="E35" s="39">
        <v>4.1500000000000002E-2</v>
      </c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15.75" customHeight="1" x14ac:dyDescent="0.25">
      <c r="A36" s="40" t="s">
        <v>67</v>
      </c>
      <c r="B36" s="37">
        <v>1.23E-2</v>
      </c>
      <c r="C36" s="37">
        <v>3</v>
      </c>
      <c r="D36" s="38">
        <v>1</v>
      </c>
      <c r="E36" s="39">
        <v>4.8899999999999999E-2</v>
      </c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15.75" customHeight="1" x14ac:dyDescent="0.25">
      <c r="A37" s="40" t="s">
        <v>68</v>
      </c>
      <c r="B37" s="37">
        <v>0.02</v>
      </c>
      <c r="C37" s="37">
        <v>1</v>
      </c>
      <c r="D37" s="38">
        <v>1</v>
      </c>
      <c r="E37" s="41">
        <v>0.02</v>
      </c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15.75" customHeight="1" x14ac:dyDescent="0.25">
      <c r="A38" s="42" t="s">
        <v>69</v>
      </c>
      <c r="B38" s="43">
        <v>4.0000000000000001E-3</v>
      </c>
      <c r="C38" s="43">
        <v>1</v>
      </c>
      <c r="D38" s="44">
        <v>1</v>
      </c>
      <c r="E38" s="45">
        <v>4.0000000000000001E-3</v>
      </c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15.75" customHeight="1" x14ac:dyDescent="0.25">
      <c r="A39" s="46" t="s">
        <v>70</v>
      </c>
      <c r="B39" s="47">
        <v>3.2099999999999997E-2</v>
      </c>
      <c r="C39" s="47">
        <v>5</v>
      </c>
      <c r="D39" s="48">
        <v>0.69040000000000001</v>
      </c>
      <c r="E39" s="49">
        <v>0.06</v>
      </c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15.75" customHeight="1" x14ac:dyDescent="0.25">
      <c r="A40" s="40" t="s">
        <v>71</v>
      </c>
      <c r="B40" s="37">
        <v>2.8E-3</v>
      </c>
      <c r="C40" s="37">
        <v>180</v>
      </c>
      <c r="D40" s="38">
        <v>0.69040000000000001</v>
      </c>
      <c r="E40" s="41">
        <v>3.282</v>
      </c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15.75" customHeight="1" x14ac:dyDescent="0.25">
      <c r="A41" s="42" t="s">
        <v>72</v>
      </c>
      <c r="B41" s="43">
        <v>2.0000000000000001E-4</v>
      </c>
      <c r="C41" s="43">
        <v>6</v>
      </c>
      <c r="D41" s="44">
        <v>1</v>
      </c>
      <c r="E41" s="50">
        <v>1.32E-2</v>
      </c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15.75" customHeight="1" x14ac:dyDescent="0.25">
      <c r="A42" s="185" t="s">
        <v>73</v>
      </c>
      <c r="B42" s="143"/>
      <c r="C42" s="143"/>
      <c r="D42" s="144"/>
      <c r="E42" s="51">
        <f>SUM(E30:E41)</f>
        <v>30.6403</v>
      </c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15.75" customHeight="1" x14ac:dyDescent="0.25">
      <c r="A43" s="186" t="s">
        <v>74</v>
      </c>
      <c r="B43" s="143"/>
      <c r="C43" s="143"/>
      <c r="D43" s="144"/>
      <c r="E43" s="18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15.75" customHeight="1" x14ac:dyDescent="0.25">
      <c r="A44" s="52" t="s">
        <v>75</v>
      </c>
      <c r="B44" s="53"/>
      <c r="C44" s="21"/>
      <c r="D44" s="21"/>
      <c r="E44" s="18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15.75" customHeight="1" x14ac:dyDescent="0.25">
      <c r="A45" s="52" t="s">
        <v>76</v>
      </c>
      <c r="B45" s="53"/>
      <c r="C45" s="21"/>
      <c r="D45" s="21"/>
      <c r="E45" s="18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ht="15.75" customHeight="1" x14ac:dyDescent="0.25">
      <c r="A46" s="30" t="s">
        <v>77</v>
      </c>
      <c r="B46" s="27"/>
      <c r="C46" s="27"/>
      <c r="D46" s="54">
        <v>12</v>
      </c>
      <c r="E46" s="16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15.75" customHeight="1" x14ac:dyDescent="0.25">
      <c r="A47" s="173" t="s">
        <v>78</v>
      </c>
      <c r="B47" s="143"/>
      <c r="C47" s="144"/>
      <c r="D47" s="54">
        <v>254</v>
      </c>
      <c r="E47" s="16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15.75" customHeight="1" x14ac:dyDescent="0.25">
      <c r="A48" s="174" t="s">
        <v>79</v>
      </c>
      <c r="B48" s="143"/>
      <c r="C48" s="144"/>
      <c r="D48" s="54">
        <f>D47/12</f>
        <v>21.166666666666668</v>
      </c>
      <c r="E48" s="16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15.75" customHeight="1" x14ac:dyDescent="0.25">
      <c r="A49" s="55" t="s">
        <v>80</v>
      </c>
      <c r="B49" s="56" t="s">
        <v>81</v>
      </c>
      <c r="C49" s="56" t="s">
        <v>82</v>
      </c>
      <c r="D49" s="57"/>
      <c r="E49" s="16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15.75" customHeight="1" x14ac:dyDescent="0.25">
      <c r="A50" s="56"/>
      <c r="B50" s="56">
        <v>8</v>
      </c>
      <c r="C50" s="56">
        <v>200</v>
      </c>
      <c r="D50" s="57"/>
      <c r="E50" s="58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</row>
    <row r="51" spans="1:26" ht="15.75" customHeight="1" x14ac:dyDescent="0.25">
      <c r="A51" s="59"/>
      <c r="B51" s="59"/>
      <c r="C51" s="59"/>
      <c r="D51" s="60"/>
      <c r="E51" s="16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15.75" customHeight="1" x14ac:dyDescent="0.25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15.75" customHeight="1" x14ac:dyDescent="0.25">
      <c r="A53" s="152" t="s">
        <v>83</v>
      </c>
      <c r="B53" s="143"/>
      <c r="C53" s="143"/>
      <c r="D53" s="143"/>
      <c r="E53" s="144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ht="15.75" customHeight="1" x14ac:dyDescent="0.25">
      <c r="A54" s="175" t="s">
        <v>84</v>
      </c>
      <c r="B54" s="176"/>
      <c r="C54" s="176"/>
      <c r="D54" s="176"/>
      <c r="E54" s="176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15.75" customHeight="1" x14ac:dyDescent="0.25">
      <c r="A55" s="177" t="s">
        <v>85</v>
      </c>
      <c r="B55" s="143"/>
      <c r="C55" s="143"/>
      <c r="D55" s="143"/>
      <c r="E55" s="144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15.75" customHeight="1" x14ac:dyDescent="0.25">
      <c r="A56" s="61"/>
      <c r="B56" s="62"/>
      <c r="C56" s="63" t="s">
        <v>86</v>
      </c>
      <c r="D56" s="64" t="s">
        <v>87</v>
      </c>
      <c r="E56" s="64" t="s">
        <v>88</v>
      </c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15.75" customHeight="1" x14ac:dyDescent="0.25">
      <c r="A57" s="65" t="s">
        <v>89</v>
      </c>
      <c r="B57" s="66"/>
      <c r="C57" s="67">
        <f>C50</f>
        <v>200</v>
      </c>
      <c r="D57" s="68"/>
      <c r="E57" s="69">
        <f>(C12/220)*C57</f>
        <v>1300.9454545454546</v>
      </c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15.75" customHeight="1" x14ac:dyDescent="0.25">
      <c r="A58" s="178" t="s">
        <v>90</v>
      </c>
      <c r="B58" s="143"/>
      <c r="C58" s="144"/>
      <c r="D58" s="70">
        <v>0.2</v>
      </c>
      <c r="E58" s="69">
        <f>C12*D58</f>
        <v>286.20800000000003</v>
      </c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15.75" customHeight="1" x14ac:dyDescent="0.25">
      <c r="A59" s="178" t="s">
        <v>91</v>
      </c>
      <c r="B59" s="143"/>
      <c r="C59" s="144"/>
      <c r="D59" s="68"/>
      <c r="E59" s="69">
        <v>0</v>
      </c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15.75" customHeight="1" x14ac:dyDescent="0.25">
      <c r="A60" s="151" t="s">
        <v>92</v>
      </c>
      <c r="B60" s="143"/>
      <c r="C60" s="143"/>
      <c r="D60" s="144"/>
      <c r="E60" s="72">
        <f>SUM(E57:E59)</f>
        <v>1587.1534545454547</v>
      </c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15.75" customHeight="1" x14ac:dyDescent="0.25">
      <c r="A61" s="1"/>
      <c r="B61" s="1"/>
      <c r="C61" s="1"/>
      <c r="D61" s="1"/>
      <c r="E61" s="1"/>
      <c r="F61" s="1"/>
      <c r="G61" s="73"/>
      <c r="H61" s="1"/>
      <c r="I61" s="74"/>
      <c r="J61" s="1"/>
      <c r="K61" s="74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15.75" customHeight="1" x14ac:dyDescent="0.25">
      <c r="A62" s="152" t="s">
        <v>93</v>
      </c>
      <c r="B62" s="143"/>
      <c r="C62" s="143"/>
      <c r="D62" s="143"/>
      <c r="E62" s="144"/>
      <c r="F62" s="73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15.75" customHeight="1" x14ac:dyDescent="0.25">
      <c r="A63" s="158" t="s">
        <v>94</v>
      </c>
      <c r="B63" s="143"/>
      <c r="C63" s="143"/>
      <c r="D63" s="143"/>
      <c r="E63" s="144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15.75" customHeight="1" x14ac:dyDescent="0.25">
      <c r="A64" s="152"/>
      <c r="B64" s="143"/>
      <c r="C64" s="144"/>
      <c r="D64" s="64" t="s">
        <v>87</v>
      </c>
      <c r="E64" s="64" t="s">
        <v>88</v>
      </c>
      <c r="F64" s="75"/>
      <c r="G64" s="1"/>
      <c r="H64" s="1"/>
      <c r="I64" s="1"/>
      <c r="J64" s="1"/>
      <c r="K64" s="74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15.75" customHeight="1" x14ac:dyDescent="0.25">
      <c r="A65" s="162" t="s">
        <v>95</v>
      </c>
      <c r="B65" s="143"/>
      <c r="C65" s="144"/>
      <c r="D65" s="76">
        <v>8.3333000000000004E-2</v>
      </c>
      <c r="E65" s="69">
        <f>E60*D65</f>
        <v>132.26225882763637</v>
      </c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15.75" customHeight="1" x14ac:dyDescent="0.25">
      <c r="A66" s="155" t="s">
        <v>96</v>
      </c>
      <c r="B66" s="143"/>
      <c r="C66" s="144"/>
      <c r="D66" s="76">
        <v>0.33329999999999999</v>
      </c>
      <c r="E66" s="69">
        <f>(E60*D66)/12</f>
        <v>44.083187199999998</v>
      </c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15.75" customHeight="1" x14ac:dyDescent="0.25">
      <c r="A67" s="155" t="s">
        <v>61</v>
      </c>
      <c r="B67" s="143"/>
      <c r="C67" s="144"/>
      <c r="D67" s="76">
        <v>8.3333000000000004E-2</v>
      </c>
      <c r="E67" s="69">
        <f>E60*D67</f>
        <v>132.26225882763637</v>
      </c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15.75" customHeight="1" x14ac:dyDescent="0.25">
      <c r="A68" s="151" t="s">
        <v>73</v>
      </c>
      <c r="B68" s="143"/>
      <c r="C68" s="143"/>
      <c r="D68" s="144"/>
      <c r="E68" s="72">
        <f>SUM(E65:E67)</f>
        <v>308.60770485527274</v>
      </c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15.75" customHeight="1" x14ac:dyDescent="0.25">
      <c r="A69" s="77"/>
      <c r="B69" s="77"/>
      <c r="C69" s="77"/>
      <c r="D69" s="77"/>
      <c r="E69" s="77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15.75" customHeight="1" x14ac:dyDescent="0.25">
      <c r="A70" s="158" t="s">
        <v>97</v>
      </c>
      <c r="B70" s="143"/>
      <c r="C70" s="143"/>
      <c r="D70" s="143"/>
      <c r="E70" s="144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15.75" customHeight="1" x14ac:dyDescent="0.25">
      <c r="A71" s="155" t="s">
        <v>98</v>
      </c>
      <c r="B71" s="144"/>
      <c r="C71" s="69">
        <f>E60+E68</f>
        <v>1895.7611594007274</v>
      </c>
      <c r="D71" s="64" t="s">
        <v>87</v>
      </c>
      <c r="E71" s="64" t="s">
        <v>88</v>
      </c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15.75" customHeight="1" x14ac:dyDescent="0.25">
      <c r="A72" s="155" t="s">
        <v>99</v>
      </c>
      <c r="B72" s="143"/>
      <c r="C72" s="144"/>
      <c r="D72" s="76">
        <v>0.2</v>
      </c>
      <c r="E72" s="78">
        <f t="shared" ref="E72:E78" si="0">$C$71*D72</f>
        <v>379.15223188014551</v>
      </c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15.75" customHeight="1" x14ac:dyDescent="0.25">
      <c r="A73" s="155" t="s">
        <v>100</v>
      </c>
      <c r="B73" s="143"/>
      <c r="C73" s="144"/>
      <c r="D73" s="76">
        <v>0.03</v>
      </c>
      <c r="E73" s="78">
        <f t="shared" si="0"/>
        <v>56.872834782021819</v>
      </c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15.75" customHeight="1" x14ac:dyDescent="0.25">
      <c r="A74" s="155" t="s">
        <v>101</v>
      </c>
      <c r="B74" s="143"/>
      <c r="C74" s="144"/>
      <c r="D74" s="76">
        <v>2.5000000000000001E-2</v>
      </c>
      <c r="E74" s="78">
        <f t="shared" si="0"/>
        <v>47.394028985018188</v>
      </c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15.75" customHeight="1" x14ac:dyDescent="0.25">
      <c r="A75" s="155" t="s">
        <v>102</v>
      </c>
      <c r="B75" s="143"/>
      <c r="C75" s="144"/>
      <c r="D75" s="76">
        <v>1.4999999999999999E-2</v>
      </c>
      <c r="E75" s="78">
        <f t="shared" si="0"/>
        <v>28.436417391010909</v>
      </c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15.75" customHeight="1" x14ac:dyDescent="0.25">
      <c r="A76" s="155" t="s">
        <v>103</v>
      </c>
      <c r="B76" s="143"/>
      <c r="C76" s="144"/>
      <c r="D76" s="79">
        <v>0.01</v>
      </c>
      <c r="E76" s="78">
        <f t="shared" si="0"/>
        <v>18.957611594007275</v>
      </c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15.75" customHeight="1" x14ac:dyDescent="0.25">
      <c r="A77" s="155" t="s">
        <v>104</v>
      </c>
      <c r="B77" s="143"/>
      <c r="C77" s="144"/>
      <c r="D77" s="79">
        <v>6.0000000000000001E-3</v>
      </c>
      <c r="E77" s="78">
        <f t="shared" si="0"/>
        <v>11.374566956404365</v>
      </c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15.75" customHeight="1" x14ac:dyDescent="0.25">
      <c r="A78" s="155" t="s">
        <v>105</v>
      </c>
      <c r="B78" s="143"/>
      <c r="C78" s="144"/>
      <c r="D78" s="79">
        <v>2E-3</v>
      </c>
      <c r="E78" s="78">
        <f t="shared" si="0"/>
        <v>3.7915223188014546</v>
      </c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15.75" customHeight="1" x14ac:dyDescent="0.25">
      <c r="A79" s="151" t="s">
        <v>106</v>
      </c>
      <c r="B79" s="143"/>
      <c r="C79" s="144"/>
      <c r="D79" s="80">
        <f t="shared" ref="D79:E79" si="1">SUM(D72:D78)</f>
        <v>0.28800000000000003</v>
      </c>
      <c r="E79" s="81">
        <f t="shared" si="1"/>
        <v>545.97921390740942</v>
      </c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15.75" customHeight="1" x14ac:dyDescent="0.25">
      <c r="A80" s="155" t="s">
        <v>107</v>
      </c>
      <c r="B80" s="143"/>
      <c r="C80" s="144"/>
      <c r="D80" s="79">
        <v>0.08</v>
      </c>
      <c r="E80" s="78">
        <f>C71*D80</f>
        <v>151.6608927520582</v>
      </c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15.75" customHeight="1" x14ac:dyDescent="0.25">
      <c r="A81" s="151" t="s">
        <v>73</v>
      </c>
      <c r="B81" s="143"/>
      <c r="C81" s="144"/>
      <c r="D81" s="80">
        <f t="shared" ref="D81:E81" si="2">SUM(D79:D80)</f>
        <v>0.36800000000000005</v>
      </c>
      <c r="E81" s="81">
        <f t="shared" si="2"/>
        <v>697.64010665946762</v>
      </c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5.75" customHeight="1" x14ac:dyDescent="0.25">
      <c r="A82" s="77"/>
      <c r="B82" s="77"/>
      <c r="C82" s="77"/>
      <c r="D82" s="77"/>
      <c r="E82" s="77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15.75" customHeight="1" x14ac:dyDescent="0.25">
      <c r="A83" s="158" t="s">
        <v>108</v>
      </c>
      <c r="B83" s="143"/>
      <c r="C83" s="143"/>
      <c r="D83" s="143"/>
      <c r="E83" s="144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15.75" customHeight="1" x14ac:dyDescent="0.25">
      <c r="A84" s="192"/>
      <c r="B84" s="143"/>
      <c r="C84" s="143"/>
      <c r="D84" s="144"/>
      <c r="E84" s="64" t="s">
        <v>88</v>
      </c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5.75" customHeight="1" x14ac:dyDescent="0.25">
      <c r="A85" s="155" t="s">
        <v>109</v>
      </c>
      <c r="B85" s="143"/>
      <c r="C85" s="143"/>
      <c r="D85" s="144"/>
      <c r="E85" s="82">
        <f>((D16*C16)*D48)-(E57*E16)</f>
        <v>175.94327272727273</v>
      </c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5.75" customHeight="1" x14ac:dyDescent="0.25">
      <c r="A86" s="155" t="s">
        <v>110</v>
      </c>
      <c r="B86" s="143"/>
      <c r="C86" s="143"/>
      <c r="D86" s="144"/>
      <c r="E86" s="82">
        <f>((C14*D14)*D48)-(((C14*D14)*D48)*E14)</f>
        <v>377.19</v>
      </c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5.75" customHeight="1" x14ac:dyDescent="0.25">
      <c r="A87" s="155" t="s">
        <v>111</v>
      </c>
      <c r="B87" s="143"/>
      <c r="C87" s="143"/>
      <c r="D87" s="144"/>
      <c r="E87" s="82">
        <f>D17</f>
        <v>18.5</v>
      </c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5.75" customHeight="1" x14ac:dyDescent="0.25">
      <c r="A88" s="155" t="s">
        <v>112</v>
      </c>
      <c r="B88" s="143"/>
      <c r="C88" s="143"/>
      <c r="D88" s="144"/>
      <c r="E88" s="82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15.75" customHeight="1" x14ac:dyDescent="0.25">
      <c r="A89" s="155" t="s">
        <v>91</v>
      </c>
      <c r="B89" s="143"/>
      <c r="C89" s="143"/>
      <c r="D89" s="144"/>
      <c r="E89" s="82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5.75" customHeight="1" x14ac:dyDescent="0.25">
      <c r="A90" s="151" t="s">
        <v>73</v>
      </c>
      <c r="B90" s="143"/>
      <c r="C90" s="143"/>
      <c r="D90" s="144"/>
      <c r="E90" s="83">
        <f>SUM(E85:E89)</f>
        <v>571.6332727272727</v>
      </c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5.75" customHeight="1" x14ac:dyDescent="0.25">
      <c r="A91" s="84"/>
      <c r="B91" s="84"/>
      <c r="C91" s="84"/>
      <c r="D91" s="84"/>
      <c r="E91" s="85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5.75" customHeight="1" x14ac:dyDescent="0.25">
      <c r="A92" s="152" t="s">
        <v>113</v>
      </c>
      <c r="B92" s="143"/>
      <c r="C92" s="143"/>
      <c r="D92" s="143"/>
      <c r="E92" s="144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5.75" customHeight="1" x14ac:dyDescent="0.25">
      <c r="A93" s="152"/>
      <c r="B93" s="143"/>
      <c r="C93" s="143"/>
      <c r="D93" s="144"/>
      <c r="E93" s="64" t="s">
        <v>88</v>
      </c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5.75" customHeight="1" x14ac:dyDescent="0.25">
      <c r="A94" s="155" t="s">
        <v>94</v>
      </c>
      <c r="B94" s="143"/>
      <c r="C94" s="143"/>
      <c r="D94" s="144"/>
      <c r="E94" s="86">
        <f>E68</f>
        <v>308.60770485527274</v>
      </c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5.75" customHeight="1" x14ac:dyDescent="0.25">
      <c r="A95" s="155" t="s">
        <v>114</v>
      </c>
      <c r="B95" s="143"/>
      <c r="C95" s="143"/>
      <c r="D95" s="144"/>
      <c r="E95" s="86">
        <f>E81</f>
        <v>697.64010665946762</v>
      </c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5.75" customHeight="1" x14ac:dyDescent="0.25">
      <c r="A96" s="155" t="s">
        <v>108</v>
      </c>
      <c r="B96" s="143"/>
      <c r="C96" s="143"/>
      <c r="D96" s="144"/>
      <c r="E96" s="86">
        <f>E90</f>
        <v>571.6332727272727</v>
      </c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15.75" customHeight="1" x14ac:dyDescent="0.25">
      <c r="A97" s="151" t="s">
        <v>115</v>
      </c>
      <c r="B97" s="143"/>
      <c r="C97" s="143"/>
      <c r="D97" s="144"/>
      <c r="E97" s="87">
        <f>SUM(E94:E96)</f>
        <v>1577.881084242013</v>
      </c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5.75" customHeight="1" x14ac:dyDescent="0.25">
      <c r="A98" s="77"/>
      <c r="B98" s="77"/>
      <c r="C98" s="77"/>
      <c r="D98" s="77"/>
      <c r="E98" s="77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5.75" customHeight="1" x14ac:dyDescent="0.25">
      <c r="A99" s="152" t="s">
        <v>116</v>
      </c>
      <c r="B99" s="143"/>
      <c r="C99" s="143"/>
      <c r="D99" s="143"/>
      <c r="E99" s="144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5.75" customHeight="1" x14ac:dyDescent="0.25">
      <c r="A100" s="61"/>
      <c r="B100" s="62"/>
      <c r="C100" s="62"/>
      <c r="D100" s="62"/>
      <c r="E100" s="88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5.75" customHeight="1" x14ac:dyDescent="0.25">
      <c r="A101" s="168" t="s">
        <v>117</v>
      </c>
      <c r="B101" s="143"/>
      <c r="C101" s="144"/>
      <c r="D101" s="89" t="s">
        <v>87</v>
      </c>
      <c r="E101" s="90" t="s">
        <v>88</v>
      </c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5.75" customHeight="1" x14ac:dyDescent="0.25">
      <c r="A102" s="155" t="s">
        <v>118</v>
      </c>
      <c r="B102" s="143"/>
      <c r="C102" s="144"/>
      <c r="D102" s="10"/>
      <c r="E102" s="91">
        <f>((((E60+E68+E80+E90)/C20)*E20)/B20)*C22</f>
        <v>86.537953026245262</v>
      </c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5.75" customHeight="1" x14ac:dyDescent="0.25">
      <c r="A103" s="157" t="s">
        <v>119</v>
      </c>
      <c r="B103" s="143"/>
      <c r="C103" s="144"/>
      <c r="D103" s="92">
        <v>0.08</v>
      </c>
      <c r="E103" s="9">
        <f>E102*D103</f>
        <v>6.923036242099621</v>
      </c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5.75" customHeight="1" x14ac:dyDescent="0.25">
      <c r="A104" s="157" t="s">
        <v>120</v>
      </c>
      <c r="B104" s="143"/>
      <c r="C104" s="144"/>
      <c r="D104" s="92">
        <v>0.4</v>
      </c>
      <c r="E104" s="9">
        <f>(((((E60+E68)/C20)*E20)*D103)*D104)*C22</f>
        <v>24.053417590476432</v>
      </c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5.75" customHeight="1" x14ac:dyDescent="0.25">
      <c r="A105" s="169" t="s">
        <v>121</v>
      </c>
      <c r="B105" s="143"/>
      <c r="C105" s="144"/>
      <c r="D105" s="92"/>
      <c r="E105" s="93">
        <f>SUM(E102:E104)</f>
        <v>117.51440685882132</v>
      </c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5.75" customHeight="1" x14ac:dyDescent="0.25">
      <c r="A106" s="94"/>
      <c r="B106" s="94"/>
      <c r="C106" s="94"/>
      <c r="D106" s="95"/>
      <c r="E106" s="96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5.75" customHeight="1" x14ac:dyDescent="0.25">
      <c r="A107" s="168" t="s">
        <v>122</v>
      </c>
      <c r="B107" s="143"/>
      <c r="C107" s="144"/>
      <c r="D107" s="92"/>
      <c r="E107" s="9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5.75" customHeight="1" x14ac:dyDescent="0.25">
      <c r="A108" s="155" t="s">
        <v>123</v>
      </c>
      <c r="B108" s="143"/>
      <c r="C108" s="144"/>
      <c r="D108" s="10"/>
      <c r="E108" s="9">
        <f>((((E60+E97)/C20)*7)/B20)*C23</f>
        <v>24.401537117790603</v>
      </c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5.75" customHeight="1" x14ac:dyDescent="0.25">
      <c r="A109" s="157" t="s">
        <v>124</v>
      </c>
      <c r="B109" s="143"/>
      <c r="C109" s="144"/>
      <c r="D109" s="79">
        <f>D81</f>
        <v>0.36800000000000005</v>
      </c>
      <c r="E109" s="9">
        <f>E108*D109</f>
        <v>8.9797656593469437</v>
      </c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5.75" customHeight="1" x14ac:dyDescent="0.25">
      <c r="A110" s="157" t="s">
        <v>125</v>
      </c>
      <c r="B110" s="143"/>
      <c r="C110" s="144"/>
      <c r="D110" s="10"/>
      <c r="E110" s="9">
        <f>(((((E60+E68)/C20)*E20)*D103)*D104)*C23</f>
        <v>24.053417590476432</v>
      </c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5.75" customHeight="1" x14ac:dyDescent="0.25">
      <c r="A111" s="169" t="s">
        <v>126</v>
      </c>
      <c r="B111" s="143"/>
      <c r="C111" s="144"/>
      <c r="D111" s="10"/>
      <c r="E111" s="93">
        <f>SUM(E108:E110)</f>
        <v>57.434720367613977</v>
      </c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5.75" customHeight="1" x14ac:dyDescent="0.25">
      <c r="A112" s="94"/>
      <c r="B112" s="94"/>
      <c r="C112" s="94"/>
      <c r="D112" s="77"/>
      <c r="E112" s="96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5.75" customHeight="1" x14ac:dyDescent="0.25">
      <c r="A113" s="170" t="s">
        <v>127</v>
      </c>
      <c r="B113" s="143"/>
      <c r="C113" s="144"/>
      <c r="D113" s="68"/>
      <c r="E113" s="88" t="s">
        <v>88</v>
      </c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5.75" customHeight="1" x14ac:dyDescent="0.25">
      <c r="A114" s="156" t="s">
        <v>128</v>
      </c>
      <c r="B114" s="143"/>
      <c r="C114" s="144"/>
      <c r="D114" s="68"/>
      <c r="E114" s="97">
        <f>-E68*C24</f>
        <v>-6.6659264248738914</v>
      </c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5.75" customHeight="1" x14ac:dyDescent="0.25">
      <c r="A115" s="171" t="s">
        <v>129</v>
      </c>
      <c r="B115" s="143"/>
      <c r="C115" s="144"/>
      <c r="D115" s="99"/>
      <c r="E115" s="100">
        <f>SUM(E114)</f>
        <v>-6.6659264248738914</v>
      </c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5.75" customHeight="1" x14ac:dyDescent="0.25">
      <c r="A116" s="98"/>
      <c r="B116" s="101"/>
      <c r="C116" s="102"/>
      <c r="D116" s="99"/>
      <c r="E116" s="100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5.75" customHeight="1" x14ac:dyDescent="0.25">
      <c r="A117" s="172" t="s">
        <v>130</v>
      </c>
      <c r="B117" s="143"/>
      <c r="C117" s="143"/>
      <c r="D117" s="144"/>
      <c r="E117" s="88" t="s">
        <v>88</v>
      </c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5.75" customHeight="1" x14ac:dyDescent="0.25">
      <c r="A118" s="155" t="s">
        <v>117</v>
      </c>
      <c r="B118" s="143"/>
      <c r="C118" s="143"/>
      <c r="D118" s="144"/>
      <c r="E118" s="93">
        <f>E105</f>
        <v>117.51440685882132</v>
      </c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5.75" customHeight="1" x14ac:dyDescent="0.25">
      <c r="A119" s="155" t="s">
        <v>122</v>
      </c>
      <c r="B119" s="143"/>
      <c r="C119" s="143"/>
      <c r="D119" s="144"/>
      <c r="E119" s="93">
        <f>E111</f>
        <v>57.434720367613977</v>
      </c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5.75" customHeight="1" x14ac:dyDescent="0.25">
      <c r="A120" s="157" t="s">
        <v>127</v>
      </c>
      <c r="B120" s="143"/>
      <c r="C120" s="143"/>
      <c r="D120" s="144"/>
      <c r="E120" s="100">
        <f>E115</f>
        <v>-6.6659264248738914</v>
      </c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5.75" customHeight="1" x14ac:dyDescent="0.25">
      <c r="A121" s="151" t="s">
        <v>131</v>
      </c>
      <c r="B121" s="143"/>
      <c r="C121" s="144"/>
      <c r="D121" s="68"/>
      <c r="E121" s="103">
        <f>SUM(E118:E120)</f>
        <v>168.28320080156138</v>
      </c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5.75" customHeight="1" x14ac:dyDescent="0.25">
      <c r="A122" s="77"/>
      <c r="B122" s="77"/>
      <c r="C122" s="77"/>
      <c r="D122" s="77"/>
      <c r="E122" s="77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5.75" customHeight="1" x14ac:dyDescent="0.25">
      <c r="A123" s="152" t="s">
        <v>132</v>
      </c>
      <c r="B123" s="143"/>
      <c r="C123" s="143"/>
      <c r="D123" s="143"/>
      <c r="E123" s="144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5.75" customHeight="1" x14ac:dyDescent="0.25">
      <c r="A124" s="158" t="s">
        <v>133</v>
      </c>
      <c r="B124" s="143"/>
      <c r="C124" s="143"/>
      <c r="D124" s="143"/>
      <c r="E124" s="144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5.75" customHeight="1" x14ac:dyDescent="0.25">
      <c r="A125" s="152" t="s">
        <v>134</v>
      </c>
      <c r="B125" s="144"/>
      <c r="C125" s="103">
        <f>(E60+E97+E121)/D48</f>
        <v>157.47957824830056</v>
      </c>
      <c r="D125" s="104" t="s">
        <v>135</v>
      </c>
      <c r="E125" s="64" t="s">
        <v>88</v>
      </c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5.75" customHeight="1" x14ac:dyDescent="0.25">
      <c r="A126" s="156" t="s">
        <v>61</v>
      </c>
      <c r="B126" s="143"/>
      <c r="C126" s="144"/>
      <c r="D126" s="105"/>
      <c r="E126" s="106">
        <f>(C125*D126)/12</f>
        <v>0</v>
      </c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5.75" customHeight="1" x14ac:dyDescent="0.25">
      <c r="A127" s="156" t="s">
        <v>62</v>
      </c>
      <c r="B127" s="143"/>
      <c r="C127" s="144"/>
      <c r="D127" s="105">
        <v>1</v>
      </c>
      <c r="E127" s="106">
        <f>(C125*D127)/12</f>
        <v>13.12329818735838</v>
      </c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5.75" customHeight="1" x14ac:dyDescent="0.25">
      <c r="A128" s="156" t="s">
        <v>63</v>
      </c>
      <c r="B128" s="143"/>
      <c r="C128" s="144"/>
      <c r="D128" s="105">
        <v>1.7</v>
      </c>
      <c r="E128" s="106">
        <f>(C125*D128)/12</f>
        <v>22.309606918509246</v>
      </c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5.75" customHeight="1" x14ac:dyDescent="0.25">
      <c r="A129" s="156" t="s">
        <v>64</v>
      </c>
      <c r="B129" s="143"/>
      <c r="C129" s="144"/>
      <c r="D129" s="105">
        <v>3.4521000000000002</v>
      </c>
      <c r="E129" s="106">
        <f>(C125*D129)/12</f>
        <v>45.302937672579866</v>
      </c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5.75" customHeight="1" x14ac:dyDescent="0.25">
      <c r="A130" s="156" t="s">
        <v>65</v>
      </c>
      <c r="B130" s="143"/>
      <c r="C130" s="144"/>
      <c r="D130" s="105">
        <v>0.30630000000000002</v>
      </c>
      <c r="E130" s="106">
        <f>(C125*D130)/12</f>
        <v>4.0196662347878718</v>
      </c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5.75" customHeight="1" x14ac:dyDescent="0.25">
      <c r="A131" s="156" t="s">
        <v>66</v>
      </c>
      <c r="B131" s="143"/>
      <c r="C131" s="144"/>
      <c r="D131" s="105">
        <v>4.1500000000000002E-2</v>
      </c>
      <c r="E131" s="106">
        <f>(C125*D131)/12</f>
        <v>0.54461687477537279</v>
      </c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5.75" customHeight="1" x14ac:dyDescent="0.25">
      <c r="A132" s="156" t="s">
        <v>67</v>
      </c>
      <c r="B132" s="143"/>
      <c r="C132" s="144"/>
      <c r="D132" s="105">
        <v>4.8899999999999999E-2</v>
      </c>
      <c r="E132" s="106">
        <f>(C125*D132)/12</f>
        <v>0.64172928136182472</v>
      </c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5.75" customHeight="1" x14ac:dyDescent="0.25">
      <c r="A133" s="156" t="s">
        <v>68</v>
      </c>
      <c r="B133" s="143"/>
      <c r="C133" s="144"/>
      <c r="D133" s="105">
        <v>0.02</v>
      </c>
      <c r="E133" s="106">
        <f>(C125*D133)/12</f>
        <v>0.26246596374716763</v>
      </c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5.75" customHeight="1" x14ac:dyDescent="0.25">
      <c r="A134" s="156" t="s">
        <v>69</v>
      </c>
      <c r="B134" s="143"/>
      <c r="C134" s="144"/>
      <c r="D134" s="105">
        <v>4.0000000000000001E-3</v>
      </c>
      <c r="E134" s="106">
        <f>(C125*D134)/12</f>
        <v>5.2493192749433516E-2</v>
      </c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5.75" customHeight="1" x14ac:dyDescent="0.25">
      <c r="A135" s="156" t="s">
        <v>70</v>
      </c>
      <c r="B135" s="143"/>
      <c r="C135" s="144"/>
      <c r="D135" s="105">
        <v>0.06</v>
      </c>
      <c r="E135" s="106">
        <f>(C125*D135)/12</f>
        <v>0.78739789124150272</v>
      </c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5.75" customHeight="1" x14ac:dyDescent="0.25">
      <c r="A136" s="156" t="s">
        <v>71</v>
      </c>
      <c r="B136" s="143"/>
      <c r="C136" s="144"/>
      <c r="D136" s="105">
        <v>3.282</v>
      </c>
      <c r="E136" s="106">
        <f>(C125*D136)/12</f>
        <v>43.070664650910203</v>
      </c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5.75" customHeight="1" x14ac:dyDescent="0.25">
      <c r="A137" s="156" t="s">
        <v>72</v>
      </c>
      <c r="B137" s="143"/>
      <c r="C137" s="144"/>
      <c r="D137" s="105">
        <v>1.32E-2</v>
      </c>
      <c r="E137" s="106">
        <f>(C125*D137)/12</f>
        <v>0.1732275360731306</v>
      </c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5.75" customHeight="1" x14ac:dyDescent="0.25">
      <c r="A138" s="151" t="s">
        <v>136</v>
      </c>
      <c r="B138" s="143"/>
      <c r="C138" s="144"/>
      <c r="D138" s="107">
        <f t="shared" ref="D138:E138" si="3">SUM(D126:D137)</f>
        <v>9.927999999999999</v>
      </c>
      <c r="E138" s="87">
        <f t="shared" si="3"/>
        <v>130.28810440409401</v>
      </c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5.75" customHeight="1" x14ac:dyDescent="0.25">
      <c r="A139" s="71"/>
      <c r="B139" s="108"/>
      <c r="C139" s="108"/>
      <c r="D139" s="109"/>
      <c r="E139" s="110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5.75" customHeight="1" x14ac:dyDescent="0.25">
      <c r="A140" s="152" t="s">
        <v>137</v>
      </c>
      <c r="B140" s="143"/>
      <c r="C140" s="143"/>
      <c r="D140" s="143"/>
      <c r="E140" s="144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5.75" customHeight="1" x14ac:dyDescent="0.25">
      <c r="A141" s="153" t="s">
        <v>1</v>
      </c>
      <c r="B141" s="143"/>
      <c r="C141" s="143"/>
      <c r="D141" s="144"/>
      <c r="E141" s="64" t="s">
        <v>88</v>
      </c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5.75" customHeight="1" x14ac:dyDescent="0.25">
      <c r="A142" s="154" t="s">
        <v>138</v>
      </c>
      <c r="B142" s="143"/>
      <c r="C142" s="143"/>
      <c r="D142" s="144"/>
      <c r="E142" s="106">
        <f>Insumos_Capina!E24</f>
        <v>982.95083333333332</v>
      </c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5.75" customHeight="1" x14ac:dyDescent="0.25">
      <c r="A143" s="151" t="s">
        <v>139</v>
      </c>
      <c r="B143" s="143"/>
      <c r="C143" s="143"/>
      <c r="D143" s="144"/>
      <c r="E143" s="87">
        <f>SUM(E142)</f>
        <v>982.95083333333332</v>
      </c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5.75" customHeight="1" x14ac:dyDescent="0.25">
      <c r="A144" s="84"/>
      <c r="B144" s="84"/>
      <c r="C144" s="84"/>
      <c r="D144" s="84"/>
      <c r="E144" s="11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5.75" customHeight="1" x14ac:dyDescent="0.25">
      <c r="A145" s="152" t="s">
        <v>140</v>
      </c>
      <c r="B145" s="143"/>
      <c r="C145" s="143"/>
      <c r="D145" s="144"/>
      <c r="E145" s="64" t="s">
        <v>88</v>
      </c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5.75" customHeight="1" x14ac:dyDescent="0.25">
      <c r="A146" s="155" t="s">
        <v>141</v>
      </c>
      <c r="B146" s="143"/>
      <c r="C146" s="143"/>
      <c r="D146" s="144"/>
      <c r="E146" s="106">
        <f>E60</f>
        <v>1587.1534545454547</v>
      </c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5.75" customHeight="1" x14ac:dyDescent="0.25">
      <c r="A147" s="155" t="s">
        <v>142</v>
      </c>
      <c r="B147" s="143"/>
      <c r="C147" s="143"/>
      <c r="D147" s="144"/>
      <c r="E147" s="106">
        <f>E97</f>
        <v>1577.881084242013</v>
      </c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5.75" customHeight="1" x14ac:dyDescent="0.25">
      <c r="A148" s="155" t="s">
        <v>143</v>
      </c>
      <c r="B148" s="143"/>
      <c r="C148" s="143"/>
      <c r="D148" s="144"/>
      <c r="E148" s="106">
        <f>E121</f>
        <v>168.28320080156138</v>
      </c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5.75" customHeight="1" x14ac:dyDescent="0.25">
      <c r="A149" s="155" t="s">
        <v>144</v>
      </c>
      <c r="B149" s="143"/>
      <c r="C149" s="143"/>
      <c r="D149" s="144"/>
      <c r="E149" s="106">
        <f>E138</f>
        <v>130.28810440409401</v>
      </c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5.75" customHeight="1" x14ac:dyDescent="0.25">
      <c r="A150" s="155" t="s">
        <v>145</v>
      </c>
      <c r="B150" s="143"/>
      <c r="C150" s="143"/>
      <c r="D150" s="144"/>
      <c r="E150" s="106">
        <f>E143</f>
        <v>982.95083333333332</v>
      </c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5.75" customHeight="1" x14ac:dyDescent="0.25">
      <c r="A151" s="151" t="s">
        <v>139</v>
      </c>
      <c r="B151" s="143"/>
      <c r="C151" s="143"/>
      <c r="D151" s="144"/>
      <c r="E151" s="87">
        <f>SUM(E146:E150)</f>
        <v>4446.5566773264563</v>
      </c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5.75" customHeight="1" x14ac:dyDescent="0.25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5.75" customHeight="1" x14ac:dyDescent="0.25">
      <c r="A153" s="152" t="s">
        <v>146</v>
      </c>
      <c r="B153" s="143"/>
      <c r="C153" s="143"/>
      <c r="D153" s="143"/>
      <c r="E153" s="144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5.75" customHeight="1" x14ac:dyDescent="0.25">
      <c r="A154" s="162"/>
      <c r="B154" s="144"/>
      <c r="C154" s="64" t="s">
        <v>147</v>
      </c>
      <c r="D154" s="64" t="s">
        <v>148</v>
      </c>
      <c r="E154" s="64" t="s">
        <v>88</v>
      </c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5.75" customHeight="1" x14ac:dyDescent="0.25">
      <c r="A155" s="155" t="s">
        <v>149</v>
      </c>
      <c r="B155" s="144"/>
      <c r="C155" s="69">
        <f>E151</f>
        <v>4446.5566773264563</v>
      </c>
      <c r="D155" s="76">
        <v>0.2</v>
      </c>
      <c r="E155" s="69">
        <f t="shared" ref="E155:E156" si="4">C155*D155</f>
        <v>889.31133546529134</v>
      </c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5.75" customHeight="1" x14ac:dyDescent="0.25">
      <c r="A156" s="155" t="s">
        <v>150</v>
      </c>
      <c r="B156" s="144"/>
      <c r="C156" s="69">
        <f>E151+E155</f>
        <v>5335.8680127917478</v>
      </c>
      <c r="D156" s="76">
        <v>0.2</v>
      </c>
      <c r="E156" s="69">
        <f t="shared" si="4"/>
        <v>1067.1736025583496</v>
      </c>
      <c r="F156" s="1"/>
      <c r="G156" s="112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5.75" customHeight="1" x14ac:dyDescent="0.25">
      <c r="A157" s="158" t="s">
        <v>151</v>
      </c>
      <c r="B157" s="143"/>
      <c r="C157" s="143"/>
      <c r="D157" s="143"/>
      <c r="E157" s="144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5.75" customHeight="1" x14ac:dyDescent="0.25">
      <c r="A158" s="155" t="s">
        <v>152</v>
      </c>
      <c r="B158" s="144"/>
      <c r="C158" s="106">
        <f>(C156+E156)/((100-(D161*100))/100)</f>
        <v>6880.5519184935501</v>
      </c>
      <c r="D158" s="76">
        <v>7.0000000000000001E-3</v>
      </c>
      <c r="E158" s="113">
        <f t="shared" ref="E158:E160" si="5">C158*D158</f>
        <v>48.16386342945485</v>
      </c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5.75" customHeight="1" x14ac:dyDescent="0.25">
      <c r="A159" s="155" t="s">
        <v>153</v>
      </c>
      <c r="B159" s="144"/>
      <c r="C159" s="106">
        <f>(C156+E156)/((100-(D161*100))/100)</f>
        <v>6880.5519184935501</v>
      </c>
      <c r="D159" s="76">
        <v>3.2399999999999998E-2</v>
      </c>
      <c r="E159" s="113">
        <f t="shared" si="5"/>
        <v>222.92988215919101</v>
      </c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5.75" customHeight="1" x14ac:dyDescent="0.25">
      <c r="A160" s="155" t="s">
        <v>154</v>
      </c>
      <c r="B160" s="144"/>
      <c r="C160" s="106">
        <f>(C156+E156)/((100-(D161*100))/100)</f>
        <v>6880.5519184935501</v>
      </c>
      <c r="D160" s="76">
        <v>0.03</v>
      </c>
      <c r="E160" s="113">
        <f t="shared" si="5"/>
        <v>206.4165575548065</v>
      </c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5.75" customHeight="1" x14ac:dyDescent="0.25">
      <c r="A161" s="151" t="s">
        <v>155</v>
      </c>
      <c r="B161" s="143"/>
      <c r="C161" s="144"/>
      <c r="D161" s="80">
        <f t="shared" ref="D161:E161" si="6">SUM(D158:D160)</f>
        <v>6.9399999999999989E-2</v>
      </c>
      <c r="E161" s="87">
        <f t="shared" si="6"/>
        <v>477.51030314345235</v>
      </c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5.75" customHeight="1" x14ac:dyDescent="0.25">
      <c r="A162" s="151" t="s">
        <v>156</v>
      </c>
      <c r="B162" s="143"/>
      <c r="C162" s="143"/>
      <c r="D162" s="114">
        <f t="shared" ref="D162:E162" si="7">D155+D156+D161</f>
        <v>0.46940000000000004</v>
      </c>
      <c r="E162" s="81">
        <f t="shared" si="7"/>
        <v>2433.9952411670934</v>
      </c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5.75" customHeight="1" x14ac:dyDescent="0.25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5.75" customHeight="1" x14ac:dyDescent="0.25">
      <c r="A164" s="152" t="s">
        <v>157</v>
      </c>
      <c r="B164" s="143"/>
      <c r="C164" s="143"/>
      <c r="D164" s="143"/>
      <c r="E164" s="88" t="s">
        <v>88</v>
      </c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5.75" customHeight="1" x14ac:dyDescent="0.25">
      <c r="A165" s="155" t="s">
        <v>141</v>
      </c>
      <c r="B165" s="143"/>
      <c r="C165" s="143"/>
      <c r="D165" s="144"/>
      <c r="E165" s="106">
        <f>E60</f>
        <v>1587.1534545454547</v>
      </c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5.75" customHeight="1" x14ac:dyDescent="0.25">
      <c r="A166" s="155" t="s">
        <v>142</v>
      </c>
      <c r="B166" s="143"/>
      <c r="C166" s="143"/>
      <c r="D166" s="144"/>
      <c r="E166" s="106">
        <f>E97</f>
        <v>1577.881084242013</v>
      </c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5.75" customHeight="1" x14ac:dyDescent="0.25">
      <c r="A167" s="155" t="s">
        <v>143</v>
      </c>
      <c r="B167" s="143"/>
      <c r="C167" s="143"/>
      <c r="D167" s="144"/>
      <c r="E167" s="106">
        <f>E121</f>
        <v>168.28320080156138</v>
      </c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5.75" customHeight="1" x14ac:dyDescent="0.25">
      <c r="A168" s="155" t="s">
        <v>144</v>
      </c>
      <c r="B168" s="143"/>
      <c r="C168" s="143"/>
      <c r="D168" s="144"/>
      <c r="E168" s="86">
        <f t="shared" ref="E168:E169" si="8">E149</f>
        <v>130.28810440409401</v>
      </c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5.75" customHeight="1" x14ac:dyDescent="0.25">
      <c r="A169" s="155" t="s">
        <v>145</v>
      </c>
      <c r="B169" s="143"/>
      <c r="C169" s="143"/>
      <c r="D169" s="144"/>
      <c r="E169" s="106">
        <f t="shared" si="8"/>
        <v>982.95083333333332</v>
      </c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5.75" customHeight="1" x14ac:dyDescent="0.25">
      <c r="A170" s="165" t="s">
        <v>158</v>
      </c>
      <c r="B170" s="166"/>
      <c r="C170" s="166"/>
      <c r="D170" s="167"/>
      <c r="E170" s="115">
        <f>E162</f>
        <v>2433.9952411670934</v>
      </c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5.75" customHeight="1" x14ac:dyDescent="0.25">
      <c r="A171" s="151" t="s">
        <v>159</v>
      </c>
      <c r="B171" s="143"/>
      <c r="C171" s="143"/>
      <c r="D171" s="144"/>
      <c r="E171" s="87">
        <f>SUM(E165:E170)</f>
        <v>6880.5519184935492</v>
      </c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5.75" customHeight="1" x14ac:dyDescent="0.25">
      <c r="A172" s="84"/>
      <c r="B172" s="84"/>
      <c r="C172" s="84"/>
      <c r="D172" s="84"/>
      <c r="E172" s="11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5.75" customHeight="1" x14ac:dyDescent="0.25">
      <c r="A173" s="84"/>
      <c r="B173" s="84"/>
      <c r="C173" s="84"/>
      <c r="D173" s="84"/>
      <c r="E173" s="11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5.75" customHeight="1" x14ac:dyDescent="0.25">
      <c r="A174" s="84"/>
      <c r="B174" s="84"/>
      <c r="C174" s="84"/>
      <c r="D174" s="84"/>
      <c r="E174" s="11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5.75" customHeight="1" x14ac:dyDescent="0.25">
      <c r="A175" s="152" t="s">
        <v>160</v>
      </c>
      <c r="B175" s="143"/>
      <c r="C175" s="143"/>
      <c r="D175" s="144"/>
      <c r="E175" s="87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5.75" customHeight="1" x14ac:dyDescent="0.25">
      <c r="A176" s="152"/>
      <c r="B176" s="143"/>
      <c r="C176" s="144"/>
      <c r="D176" s="116" t="s">
        <v>88</v>
      </c>
      <c r="E176" s="116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5.75" customHeight="1" x14ac:dyDescent="0.25">
      <c r="A177" s="162" t="s">
        <v>23</v>
      </c>
      <c r="B177" s="143"/>
      <c r="C177" s="144"/>
      <c r="D177" s="69">
        <f>E171</f>
        <v>6880.5519184935492</v>
      </c>
      <c r="E177" s="69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5.75" customHeight="1" x14ac:dyDescent="0.25">
      <c r="A178" s="162" t="s">
        <v>161</v>
      </c>
      <c r="B178" s="143"/>
      <c r="C178" s="144"/>
      <c r="D178" s="117">
        <v>66400</v>
      </c>
      <c r="E178" s="87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5.75" customHeight="1" x14ac:dyDescent="0.25">
      <c r="A179" s="155" t="s">
        <v>162</v>
      </c>
      <c r="B179" s="143"/>
      <c r="C179" s="144"/>
      <c r="D179" s="118">
        <f>D178/12</f>
        <v>5533.333333333333</v>
      </c>
      <c r="E179" s="87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5.75" customHeight="1" x14ac:dyDescent="0.25">
      <c r="A180" s="163" t="s">
        <v>163</v>
      </c>
      <c r="B180" s="143"/>
      <c r="C180" s="144"/>
      <c r="D180" s="12"/>
      <c r="E180" s="12">
        <f>D177/D179</f>
        <v>1.2434732382819669</v>
      </c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5.75" customHeight="1" x14ac:dyDescent="0.25">
      <c r="A181" s="119"/>
      <c r="B181" s="119"/>
      <c r="C181" s="119"/>
      <c r="D181" s="119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5.75" customHeight="1" x14ac:dyDescent="0.25">
      <c r="A182" s="164"/>
      <c r="B182" s="147"/>
      <c r="C182" s="147"/>
      <c r="D182" s="147"/>
      <c r="E182" s="147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5.75" customHeight="1" x14ac:dyDescent="0.25">
      <c r="A183" s="120"/>
      <c r="B183" s="120"/>
      <c r="C183" s="120"/>
      <c r="D183" s="120"/>
      <c r="E183" s="120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5.75" customHeight="1" x14ac:dyDescent="0.25">
      <c r="A184" s="121"/>
      <c r="B184" s="121"/>
      <c r="C184" s="121"/>
      <c r="D184" s="122"/>
      <c r="E184" s="123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5.75" customHeight="1" x14ac:dyDescent="0.25">
      <c r="A185" s="121"/>
      <c r="B185" s="159"/>
      <c r="C185" s="147"/>
      <c r="D185" s="147"/>
      <c r="E185" s="147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5.75" customHeight="1" x14ac:dyDescent="0.25">
      <c r="A186" s="119"/>
      <c r="B186" s="119"/>
      <c r="C186" s="119"/>
      <c r="D186" s="119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5.75" customHeight="1" x14ac:dyDescent="0.25">
      <c r="A187" s="84"/>
      <c r="B187" s="121"/>
      <c r="C187" s="124"/>
      <c r="D187" s="124"/>
      <c r="E187" s="125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5.75" customHeight="1" x14ac:dyDescent="0.25">
      <c r="A188" s="126"/>
      <c r="B188" s="146"/>
      <c r="C188" s="147"/>
      <c r="D188" s="147"/>
      <c r="E188" s="147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5.75" customHeight="1" x14ac:dyDescent="0.25">
      <c r="A189" s="84"/>
      <c r="B189" s="127"/>
      <c r="C189" s="128"/>
      <c r="D189" s="129"/>
      <c r="E189" s="130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5.75" customHeight="1" x14ac:dyDescent="0.25">
      <c r="A190" s="84"/>
      <c r="B190" s="131"/>
      <c r="C190" s="128"/>
      <c r="D190" s="129"/>
      <c r="E190" s="130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5.75" customHeight="1" x14ac:dyDescent="0.25">
      <c r="A191" s="84"/>
      <c r="B191" s="160"/>
      <c r="C191" s="147"/>
      <c r="D191" s="147"/>
      <c r="E191" s="147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5.75" customHeight="1" x14ac:dyDescent="0.25">
      <c r="A192" s="84"/>
      <c r="B192" s="127"/>
      <c r="C192" s="128"/>
      <c r="D192" s="129"/>
      <c r="E192" s="130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5.75" customHeight="1" x14ac:dyDescent="0.25">
      <c r="A193" s="94"/>
      <c r="B193" s="127"/>
      <c r="C193" s="128"/>
      <c r="D193" s="129"/>
      <c r="E193" s="130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5.75" customHeight="1" x14ac:dyDescent="0.25">
      <c r="A194" s="94"/>
      <c r="B194" s="159"/>
      <c r="C194" s="147"/>
      <c r="D194" s="147"/>
      <c r="E194" s="147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5.75" customHeight="1" x14ac:dyDescent="0.25">
      <c r="A195" s="94"/>
      <c r="B195" s="121"/>
      <c r="C195" s="121"/>
      <c r="D195" s="121"/>
      <c r="E195" s="12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5.75" customHeight="1" x14ac:dyDescent="0.25">
      <c r="A196" s="84"/>
      <c r="B196" s="84"/>
      <c r="C196" s="128"/>
      <c r="D196" s="132"/>
      <c r="E196" s="11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5.75" customHeight="1" x14ac:dyDescent="0.25">
      <c r="A197" s="84"/>
      <c r="B197" s="159"/>
      <c r="C197" s="147"/>
      <c r="D197" s="147"/>
      <c r="E197" s="147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5.75" customHeight="1" x14ac:dyDescent="0.25">
      <c r="A198" s="84"/>
      <c r="B198" s="121"/>
      <c r="C198" s="121"/>
      <c r="D198" s="121"/>
      <c r="E198" s="12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5.75" customHeight="1" x14ac:dyDescent="0.25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5.75" customHeight="1" x14ac:dyDescent="0.25">
      <c r="A200" s="126"/>
      <c r="B200" s="161"/>
      <c r="C200" s="147"/>
      <c r="D200" s="147"/>
      <c r="E200" s="147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5.75" customHeight="1" x14ac:dyDescent="0.25">
      <c r="A201" s="126"/>
      <c r="B201" s="133"/>
      <c r="C201" s="133"/>
      <c r="D201" s="133"/>
      <c r="E201" s="133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5.75" customHeight="1" x14ac:dyDescent="0.25">
      <c r="A202" s="126"/>
      <c r="B202" s="134"/>
      <c r="C202" s="135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5.75" customHeight="1" x14ac:dyDescent="0.25">
      <c r="A203" s="126"/>
      <c r="B203" s="161"/>
      <c r="C203" s="147"/>
      <c r="D203" s="147"/>
      <c r="E203" s="147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5.75" customHeight="1" x14ac:dyDescent="0.25">
      <c r="A204" s="126"/>
      <c r="B204" s="134"/>
      <c r="C204" s="135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5.75" customHeight="1" x14ac:dyDescent="0.25">
      <c r="A205" s="146"/>
      <c r="B205" s="147"/>
      <c r="C205" s="147"/>
      <c r="D205" s="147"/>
      <c r="E205" s="147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5.75" customHeight="1" x14ac:dyDescent="0.25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5.75" customHeight="1" x14ac:dyDescent="0.25">
      <c r="A207" s="84"/>
      <c r="B207" s="121"/>
      <c r="C207" s="124"/>
      <c r="D207" s="124"/>
      <c r="E207" s="125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5.75" customHeight="1" x14ac:dyDescent="0.25">
      <c r="A208" s="136"/>
      <c r="B208" s="137"/>
      <c r="C208" s="138"/>
      <c r="D208" s="129"/>
      <c r="E208" s="139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5.75" customHeight="1" x14ac:dyDescent="0.25">
      <c r="A209" s="84"/>
      <c r="B209" s="131"/>
      <c r="C209" s="128"/>
      <c r="D209" s="129"/>
      <c r="E209" s="130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5.75" customHeight="1" x14ac:dyDescent="0.25">
      <c r="A210" s="84"/>
      <c r="B210" s="127"/>
      <c r="C210" s="128"/>
      <c r="D210" s="129"/>
      <c r="E210" s="130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5.75" customHeight="1" x14ac:dyDescent="0.25">
      <c r="A211" s="84"/>
      <c r="B211" s="131"/>
      <c r="C211" s="128"/>
      <c r="D211" s="129"/>
      <c r="E211" s="130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5.75" customHeight="1" x14ac:dyDescent="0.25">
      <c r="A212" s="136"/>
      <c r="B212" s="140"/>
      <c r="C212" s="138"/>
      <c r="D212" s="129"/>
      <c r="E212" s="139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5.75" customHeight="1" x14ac:dyDescent="0.25">
      <c r="A213" s="136"/>
      <c r="B213" s="137"/>
      <c r="C213" s="138"/>
      <c r="D213" s="129"/>
      <c r="E213" s="139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5.75" customHeight="1" x14ac:dyDescent="0.25">
      <c r="A214" s="84"/>
      <c r="B214" s="131"/>
      <c r="C214" s="128"/>
      <c r="D214" s="129"/>
      <c r="E214" s="130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5.75" customHeight="1" x14ac:dyDescent="0.25">
      <c r="A215" s="84"/>
      <c r="B215" s="127"/>
      <c r="C215" s="128"/>
      <c r="D215" s="129"/>
      <c r="E215" s="130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5.75" customHeight="1" x14ac:dyDescent="0.25">
      <c r="A216" s="94"/>
      <c r="B216" s="127"/>
      <c r="C216" s="128"/>
      <c r="D216" s="129"/>
      <c r="E216" s="130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5.75" customHeight="1" x14ac:dyDescent="0.25">
      <c r="A217" s="94"/>
      <c r="B217" s="127"/>
      <c r="C217" s="128"/>
      <c r="D217" s="129"/>
      <c r="E217" s="130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5.75" customHeight="1" x14ac:dyDescent="0.25">
      <c r="A218" s="84"/>
      <c r="B218" s="84"/>
      <c r="C218" s="128"/>
      <c r="D218" s="132"/>
      <c r="E218" s="11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5.75" customHeight="1" x14ac:dyDescent="0.25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5.75" customHeight="1" x14ac:dyDescent="0.25">
      <c r="A220" s="126"/>
      <c r="B220" s="134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5.75" customHeight="1" x14ac:dyDescent="0.25">
      <c r="A221" s="126"/>
      <c r="B221" s="134"/>
      <c r="C221" s="135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5.75" customHeight="1" x14ac:dyDescent="0.25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5.75" customHeight="1" x14ac:dyDescent="0.25">
      <c r="A223" s="1"/>
      <c r="B223" s="1"/>
      <c r="C223" s="14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5.75" customHeight="1" x14ac:dyDescent="0.25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5.75" customHeight="1" x14ac:dyDescent="0.25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5.75" customHeight="1" x14ac:dyDescent="0.25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5.75" customHeight="1" x14ac:dyDescent="0.25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5.75" customHeight="1" x14ac:dyDescent="0.25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5.75" customHeight="1" x14ac:dyDescent="0.25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5.75" customHeight="1" x14ac:dyDescent="0.25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5.75" customHeight="1" x14ac:dyDescent="0.25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5.75" customHeight="1" x14ac:dyDescent="0.25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5.75" customHeight="1" x14ac:dyDescent="0.25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15.75" customHeight="1" x14ac:dyDescent="0.25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15.75" customHeight="1" x14ac:dyDescent="0.25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15.75" customHeight="1" x14ac:dyDescent="0.25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15.75" customHeight="1" x14ac:dyDescent="0.25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15.75" customHeight="1" x14ac:dyDescent="0.25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15.75" customHeight="1" x14ac:dyDescent="0.25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15.75" customHeight="1" x14ac:dyDescent="0.25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15.75" customHeight="1" x14ac:dyDescent="0.25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15.75" customHeight="1" x14ac:dyDescent="0.25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15.75" customHeight="1" x14ac:dyDescent="0.25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15.75" customHeight="1" x14ac:dyDescent="0.25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15.75" customHeight="1" x14ac:dyDescent="0.25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15.75" customHeight="1" x14ac:dyDescent="0.25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15.75" customHeight="1" x14ac:dyDescent="0.25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15.75" customHeight="1" x14ac:dyDescent="0.25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15.75" customHeight="1" x14ac:dyDescent="0.25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15.75" customHeight="1" x14ac:dyDescent="0.25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15.75" customHeight="1" x14ac:dyDescent="0.25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15.75" customHeight="1" x14ac:dyDescent="0.25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15.75" customHeight="1" x14ac:dyDescent="0.25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ht="15.75" customHeight="1" x14ac:dyDescent="0.25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ht="15.75" customHeight="1" x14ac:dyDescent="0.25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ht="15.75" customHeight="1" x14ac:dyDescent="0.25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ht="15.75" customHeight="1" x14ac:dyDescent="0.25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ht="15.75" customHeight="1" x14ac:dyDescent="0.25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ht="15.75" customHeight="1" x14ac:dyDescent="0.25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ht="15.75" customHeight="1" x14ac:dyDescent="0.25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ht="15.75" customHeight="1" x14ac:dyDescent="0.25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ht="15.75" customHeight="1" x14ac:dyDescent="0.25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ht="15.75" customHeight="1" x14ac:dyDescent="0.25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ht="15.75" customHeight="1" x14ac:dyDescent="0.25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ht="15.75" customHeight="1" x14ac:dyDescent="0.25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ht="15.75" customHeight="1" x14ac:dyDescent="0.25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ht="15.75" customHeight="1" x14ac:dyDescent="0.25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ht="15.75" customHeight="1" x14ac:dyDescent="0.25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ht="15.75" customHeight="1" x14ac:dyDescent="0.25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ht="15.75" customHeight="1" x14ac:dyDescent="0.25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ht="15.75" customHeight="1" x14ac:dyDescent="0.25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ht="15.75" customHeight="1" x14ac:dyDescent="0.25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ht="15.75" customHeight="1" x14ac:dyDescent="0.25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ht="15.75" customHeight="1" x14ac:dyDescent="0.25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ht="15.75" customHeight="1" x14ac:dyDescent="0.25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ht="15.75" customHeight="1" x14ac:dyDescent="0.25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ht="15.75" customHeight="1" x14ac:dyDescent="0.25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ht="15.75" customHeight="1" x14ac:dyDescent="0.25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ht="15.75" customHeight="1" x14ac:dyDescent="0.25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ht="15.75" customHeight="1" x14ac:dyDescent="0.25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ht="15.75" customHeight="1" x14ac:dyDescent="0.25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ht="15.75" customHeight="1" x14ac:dyDescent="0.25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ht="15.75" customHeight="1" x14ac:dyDescent="0.25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ht="15.75" customHeight="1" x14ac:dyDescent="0.25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ht="15.75" customHeight="1" x14ac:dyDescent="0.25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ht="15.75" customHeight="1" x14ac:dyDescent="0.25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ht="15.75" customHeight="1" x14ac:dyDescent="0.25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ht="15.75" customHeight="1" x14ac:dyDescent="0.25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ht="15.75" customHeight="1" x14ac:dyDescent="0.25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ht="15.75" customHeight="1" x14ac:dyDescent="0.25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ht="15.75" customHeight="1" x14ac:dyDescent="0.25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ht="15.75" customHeight="1" x14ac:dyDescent="0.25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ht="15.75" customHeight="1" x14ac:dyDescent="0.25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ht="15.75" customHeight="1" x14ac:dyDescent="0.25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ht="15.75" customHeight="1" x14ac:dyDescent="0.25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ht="15.75" customHeight="1" x14ac:dyDescent="0.25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ht="15.75" customHeight="1" x14ac:dyDescent="0.25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ht="15.75" customHeight="1" x14ac:dyDescent="0.25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ht="15.75" customHeight="1" x14ac:dyDescent="0.25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ht="15.75" customHeight="1" x14ac:dyDescent="0.25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ht="15.75" customHeight="1" x14ac:dyDescent="0.25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ht="15.75" customHeight="1" x14ac:dyDescent="0.25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ht="15.75" customHeight="1" x14ac:dyDescent="0.25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ht="15.75" customHeight="1" x14ac:dyDescent="0.25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ht="15.75" customHeight="1" x14ac:dyDescent="0.25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ht="15.75" customHeight="1" x14ac:dyDescent="0.25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ht="15.75" customHeight="1" x14ac:dyDescent="0.25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ht="15.75" customHeight="1" x14ac:dyDescent="0.25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 ht="15.75" customHeight="1" x14ac:dyDescent="0.25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ht="15.75" customHeight="1" x14ac:dyDescent="0.25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ht="15.75" customHeight="1" x14ac:dyDescent="0.25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ht="15.75" customHeight="1" x14ac:dyDescent="0.25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ht="15.75" customHeight="1" x14ac:dyDescent="0.25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ht="15.75" customHeight="1" x14ac:dyDescent="0.25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ht="15.75" customHeight="1" x14ac:dyDescent="0.25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ht="15.75" customHeight="1" x14ac:dyDescent="0.25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ht="15.75" customHeight="1" x14ac:dyDescent="0.25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ht="15.75" customHeight="1" x14ac:dyDescent="0.25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ht="15.75" customHeight="1" x14ac:dyDescent="0.25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ht="15.75" customHeight="1" x14ac:dyDescent="0.25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ht="15.75" customHeight="1" x14ac:dyDescent="0.25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ht="15.75" customHeight="1" x14ac:dyDescent="0.25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ht="15.75" customHeight="1" x14ac:dyDescent="0.25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ht="15.75" customHeight="1" x14ac:dyDescent="0.25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ht="15.75" customHeight="1" x14ac:dyDescent="0.25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ht="15.75" customHeight="1" x14ac:dyDescent="0.25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ht="15.75" customHeight="1" x14ac:dyDescent="0.25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ht="15.75" customHeight="1" x14ac:dyDescent="0.25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ht="15.75" customHeight="1" x14ac:dyDescent="0.25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ht="15.75" customHeight="1" x14ac:dyDescent="0.25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ht="15.75" customHeight="1" x14ac:dyDescent="0.25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ht="15.75" customHeight="1" x14ac:dyDescent="0.25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ht="15.75" customHeight="1" x14ac:dyDescent="0.25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ht="15.75" customHeight="1" x14ac:dyDescent="0.25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ht="15.75" customHeight="1" x14ac:dyDescent="0.25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ht="15.75" customHeight="1" x14ac:dyDescent="0.25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ht="15.75" customHeight="1" x14ac:dyDescent="0.25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 ht="15.75" customHeight="1" x14ac:dyDescent="0.25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ht="15.75" customHeight="1" x14ac:dyDescent="0.25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 ht="15.75" customHeight="1" x14ac:dyDescent="0.25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 ht="15.75" customHeight="1" x14ac:dyDescent="0.25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 ht="15.75" customHeight="1" x14ac:dyDescent="0.25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 ht="15.75" customHeight="1" x14ac:dyDescent="0.25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ht="15.75" customHeight="1" x14ac:dyDescent="0.25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ht="15.75" customHeight="1" x14ac:dyDescent="0.25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ht="15.75" customHeight="1" x14ac:dyDescent="0.25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ht="15.75" customHeight="1" x14ac:dyDescent="0.25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ht="15.75" customHeight="1" x14ac:dyDescent="0.25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ht="15.75" customHeight="1" x14ac:dyDescent="0.25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ht="15.75" customHeight="1" x14ac:dyDescent="0.25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ht="15.75" customHeight="1" x14ac:dyDescent="0.25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ht="15.75" customHeight="1" x14ac:dyDescent="0.25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ht="15.75" customHeight="1" x14ac:dyDescent="0.25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ht="15.75" customHeight="1" x14ac:dyDescent="0.25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ht="15.75" customHeight="1" x14ac:dyDescent="0.25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ht="15.75" customHeight="1" x14ac:dyDescent="0.25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ht="15.75" customHeight="1" x14ac:dyDescent="0.25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ht="15.75" customHeight="1" x14ac:dyDescent="0.25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ht="15.75" customHeight="1" x14ac:dyDescent="0.25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ht="15.75" customHeight="1" x14ac:dyDescent="0.25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ht="15.75" customHeight="1" x14ac:dyDescent="0.25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ht="15.75" customHeight="1" x14ac:dyDescent="0.25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ht="15.75" customHeight="1" x14ac:dyDescent="0.25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ht="15.75" customHeight="1" x14ac:dyDescent="0.25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ht="15.75" customHeight="1" x14ac:dyDescent="0.25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ht="15.75" customHeight="1" x14ac:dyDescent="0.25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 ht="15.75" customHeight="1" x14ac:dyDescent="0.25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 ht="15.75" customHeight="1" x14ac:dyDescent="0.25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 ht="15.75" customHeight="1" x14ac:dyDescent="0.25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 ht="15.75" customHeight="1" x14ac:dyDescent="0.25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 ht="15.75" customHeight="1" x14ac:dyDescent="0.25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 ht="15.75" customHeight="1" x14ac:dyDescent="0.25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 ht="15.75" customHeight="1" x14ac:dyDescent="0.25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 ht="15.75" customHeight="1" x14ac:dyDescent="0.25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 ht="15.75" customHeight="1" x14ac:dyDescent="0.25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 ht="15.75" customHeight="1" x14ac:dyDescent="0.25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 ht="15.75" customHeight="1" x14ac:dyDescent="0.25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 ht="15.75" customHeight="1" x14ac:dyDescent="0.25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 ht="15.75" customHeight="1" x14ac:dyDescent="0.25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 ht="15.75" customHeight="1" x14ac:dyDescent="0.25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 ht="15.75" customHeight="1" x14ac:dyDescent="0.25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 ht="15.75" customHeight="1" x14ac:dyDescent="0.25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 ht="15.75" customHeight="1" x14ac:dyDescent="0.25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 ht="15.75" customHeight="1" x14ac:dyDescent="0.25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 ht="15.75" customHeight="1" x14ac:dyDescent="0.25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 ht="15.75" customHeight="1" x14ac:dyDescent="0.25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 ht="15.75" customHeight="1" x14ac:dyDescent="0.25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 ht="15.75" customHeight="1" x14ac:dyDescent="0.25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 ht="15.75" customHeight="1" x14ac:dyDescent="0.25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 ht="15.75" customHeight="1" x14ac:dyDescent="0.25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 ht="15.75" customHeight="1" x14ac:dyDescent="0.25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 ht="15.75" customHeight="1" x14ac:dyDescent="0.25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 ht="15.75" customHeight="1" x14ac:dyDescent="0.25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 ht="15.75" customHeight="1" x14ac:dyDescent="0.25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 ht="15.75" customHeight="1" x14ac:dyDescent="0.25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 ht="15.75" customHeight="1" x14ac:dyDescent="0.25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 ht="15.75" customHeight="1" x14ac:dyDescent="0.25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 ht="15.75" customHeight="1" x14ac:dyDescent="0.25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 ht="15.75" customHeight="1" x14ac:dyDescent="0.25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 ht="15.75" customHeight="1" x14ac:dyDescent="0.25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 ht="15.75" customHeight="1" x14ac:dyDescent="0.25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 ht="15.75" customHeight="1" x14ac:dyDescent="0.25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 ht="15.75" customHeight="1" x14ac:dyDescent="0.25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 ht="15.75" customHeight="1" x14ac:dyDescent="0.25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 ht="15.75" customHeight="1" x14ac:dyDescent="0.25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 ht="15.75" customHeight="1" x14ac:dyDescent="0.25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 ht="15.75" customHeight="1" x14ac:dyDescent="0.25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 ht="15.75" customHeight="1" x14ac:dyDescent="0.25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 ht="15.75" customHeight="1" x14ac:dyDescent="0.25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 ht="15.75" customHeight="1" x14ac:dyDescent="0.25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 ht="15.75" customHeight="1" x14ac:dyDescent="0.25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 ht="15.75" customHeight="1" x14ac:dyDescent="0.25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 ht="15.75" customHeight="1" x14ac:dyDescent="0.25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 ht="15.75" customHeight="1" x14ac:dyDescent="0.25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 ht="15.75" customHeight="1" x14ac:dyDescent="0.25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 ht="15.75" customHeight="1" x14ac:dyDescent="0.25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 ht="15.75" customHeight="1" x14ac:dyDescent="0.25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 ht="15.75" customHeight="1" x14ac:dyDescent="0.25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 ht="15.75" customHeight="1" x14ac:dyDescent="0.25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 ht="15.75" customHeight="1" x14ac:dyDescent="0.25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 ht="15.75" customHeight="1" x14ac:dyDescent="0.25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 ht="15.75" customHeight="1" x14ac:dyDescent="0.25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 ht="15.75" customHeight="1" x14ac:dyDescent="0.25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 ht="15.75" customHeight="1" x14ac:dyDescent="0.25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 ht="15.75" customHeight="1" x14ac:dyDescent="0.25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 ht="15.75" customHeight="1" x14ac:dyDescent="0.25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 ht="15.75" customHeight="1" x14ac:dyDescent="0.25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 ht="15.75" customHeight="1" x14ac:dyDescent="0.25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 ht="15.75" customHeight="1" x14ac:dyDescent="0.25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 ht="15.75" customHeight="1" x14ac:dyDescent="0.25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 ht="15.75" customHeight="1" x14ac:dyDescent="0.25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 ht="15.75" customHeight="1" x14ac:dyDescent="0.25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 ht="15.75" customHeight="1" x14ac:dyDescent="0.25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 ht="15.75" customHeight="1" x14ac:dyDescent="0.25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 ht="15.75" customHeight="1" x14ac:dyDescent="0.25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 ht="15.75" customHeight="1" x14ac:dyDescent="0.25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 ht="15.75" customHeight="1" x14ac:dyDescent="0.25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 ht="15.75" customHeight="1" x14ac:dyDescent="0.25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 ht="15.75" customHeight="1" x14ac:dyDescent="0.25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 ht="15.75" customHeight="1" x14ac:dyDescent="0.25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 ht="15.75" customHeight="1" x14ac:dyDescent="0.25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 ht="15.75" customHeight="1" x14ac:dyDescent="0.25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 ht="15.75" customHeight="1" x14ac:dyDescent="0.25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 ht="15.75" customHeight="1" x14ac:dyDescent="0.25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 ht="15.75" customHeight="1" x14ac:dyDescent="0.25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 ht="15.75" customHeight="1" x14ac:dyDescent="0.25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 ht="15.75" customHeight="1" x14ac:dyDescent="0.25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 ht="15.75" customHeight="1" x14ac:dyDescent="0.25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 ht="15.75" customHeight="1" x14ac:dyDescent="0.25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 ht="15.75" customHeight="1" x14ac:dyDescent="0.25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 ht="15.75" customHeight="1" x14ac:dyDescent="0.25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 ht="15.75" customHeight="1" x14ac:dyDescent="0.25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 ht="15.75" customHeight="1" x14ac:dyDescent="0.25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 ht="15.75" customHeight="1" x14ac:dyDescent="0.25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 ht="15.75" customHeight="1" x14ac:dyDescent="0.25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 ht="15.75" customHeight="1" x14ac:dyDescent="0.25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 ht="15.75" customHeight="1" x14ac:dyDescent="0.25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 ht="15.75" customHeight="1" x14ac:dyDescent="0.25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 ht="15.75" customHeight="1" x14ac:dyDescent="0.25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 ht="15.75" customHeight="1" x14ac:dyDescent="0.25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 ht="15.75" customHeight="1" x14ac:dyDescent="0.25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 ht="15.75" customHeight="1" x14ac:dyDescent="0.25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 ht="15.75" customHeight="1" x14ac:dyDescent="0.25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 ht="15.75" customHeight="1" x14ac:dyDescent="0.25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 ht="15.75" customHeight="1" x14ac:dyDescent="0.25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 ht="15.75" customHeight="1" x14ac:dyDescent="0.25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 ht="15.75" customHeight="1" x14ac:dyDescent="0.25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 ht="15.75" customHeight="1" x14ac:dyDescent="0.25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 ht="15.75" customHeight="1" x14ac:dyDescent="0.25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 ht="15.75" customHeight="1" x14ac:dyDescent="0.25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 ht="15.75" customHeight="1" x14ac:dyDescent="0.25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 ht="15.75" customHeight="1" x14ac:dyDescent="0.25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 ht="15.75" customHeight="1" x14ac:dyDescent="0.25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 ht="15.75" customHeight="1" x14ac:dyDescent="0.25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 ht="15.75" customHeight="1" x14ac:dyDescent="0.25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 ht="15.75" customHeight="1" x14ac:dyDescent="0.25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 ht="15.75" customHeight="1" x14ac:dyDescent="0.25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 ht="15.75" customHeight="1" x14ac:dyDescent="0.25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 ht="15.75" customHeight="1" x14ac:dyDescent="0.25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 ht="15.75" customHeight="1" x14ac:dyDescent="0.25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 ht="15.75" customHeight="1" x14ac:dyDescent="0.25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 ht="15.75" customHeight="1" x14ac:dyDescent="0.25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 ht="15.75" customHeight="1" x14ac:dyDescent="0.25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 ht="15.75" customHeight="1" x14ac:dyDescent="0.25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 ht="15.75" customHeight="1" x14ac:dyDescent="0.25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 ht="15.75" customHeight="1" x14ac:dyDescent="0.25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 ht="15.75" customHeight="1" x14ac:dyDescent="0.25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 ht="15.75" customHeight="1" x14ac:dyDescent="0.25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 ht="15.75" customHeight="1" x14ac:dyDescent="0.25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 ht="15.75" customHeight="1" x14ac:dyDescent="0.25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 ht="15.75" customHeight="1" x14ac:dyDescent="0.25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 ht="15.75" customHeight="1" x14ac:dyDescent="0.25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 ht="15.75" customHeight="1" x14ac:dyDescent="0.25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 ht="15.75" customHeight="1" x14ac:dyDescent="0.25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 ht="15.75" customHeight="1" x14ac:dyDescent="0.25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 ht="15.75" customHeight="1" x14ac:dyDescent="0.25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 ht="15.75" customHeight="1" x14ac:dyDescent="0.25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 ht="15.75" customHeight="1" x14ac:dyDescent="0.25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 ht="15.75" customHeight="1" x14ac:dyDescent="0.25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 ht="15.75" customHeight="1" x14ac:dyDescent="0.25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 ht="15.75" customHeight="1" x14ac:dyDescent="0.25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 ht="15.75" customHeight="1" x14ac:dyDescent="0.25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 ht="15.75" customHeight="1" x14ac:dyDescent="0.25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 ht="15.75" customHeight="1" x14ac:dyDescent="0.25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 ht="15.75" customHeight="1" x14ac:dyDescent="0.25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 ht="15.75" customHeight="1" x14ac:dyDescent="0.25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 ht="15.75" customHeight="1" x14ac:dyDescent="0.25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 ht="15.75" customHeight="1" x14ac:dyDescent="0.25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 ht="15.75" customHeight="1" x14ac:dyDescent="0.25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 ht="15.75" customHeight="1" x14ac:dyDescent="0.25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 ht="15.75" customHeight="1" x14ac:dyDescent="0.25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 ht="15.75" customHeight="1" x14ac:dyDescent="0.25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 ht="15.75" customHeight="1" x14ac:dyDescent="0.25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 ht="15.75" customHeight="1" x14ac:dyDescent="0.25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 ht="15.75" customHeight="1" x14ac:dyDescent="0.25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 ht="15.75" customHeight="1" x14ac:dyDescent="0.25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 ht="15.75" customHeight="1" x14ac:dyDescent="0.25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 ht="15.75" customHeight="1" x14ac:dyDescent="0.25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 ht="15.75" customHeight="1" x14ac:dyDescent="0.25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 ht="15.75" customHeight="1" x14ac:dyDescent="0.25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 ht="15.75" customHeight="1" x14ac:dyDescent="0.25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 ht="15.75" customHeight="1" x14ac:dyDescent="0.25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 ht="15.75" customHeight="1" x14ac:dyDescent="0.25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 ht="15.75" customHeight="1" x14ac:dyDescent="0.25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 ht="15.75" customHeight="1" x14ac:dyDescent="0.25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 ht="15.75" customHeight="1" x14ac:dyDescent="0.25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 ht="15.75" customHeight="1" x14ac:dyDescent="0.25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 ht="15.75" customHeight="1" x14ac:dyDescent="0.25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 ht="15.75" customHeight="1" x14ac:dyDescent="0.25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 ht="15.75" customHeight="1" x14ac:dyDescent="0.25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 ht="15.75" customHeight="1" x14ac:dyDescent="0.25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 ht="15.75" customHeight="1" x14ac:dyDescent="0.25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 ht="15.75" customHeight="1" x14ac:dyDescent="0.25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 ht="15.75" customHeight="1" x14ac:dyDescent="0.25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 ht="15.75" customHeight="1" x14ac:dyDescent="0.25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 ht="15.75" customHeight="1" x14ac:dyDescent="0.25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 ht="15.75" customHeight="1" x14ac:dyDescent="0.25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 ht="15.75" customHeight="1" x14ac:dyDescent="0.25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 ht="15.75" customHeight="1" x14ac:dyDescent="0.25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 ht="15.75" customHeight="1" x14ac:dyDescent="0.25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 ht="15.75" customHeight="1" x14ac:dyDescent="0.25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 ht="15.75" customHeight="1" x14ac:dyDescent="0.25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 ht="15.75" customHeight="1" x14ac:dyDescent="0.25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 ht="15.75" customHeight="1" x14ac:dyDescent="0.25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 ht="15.75" customHeight="1" x14ac:dyDescent="0.25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 ht="15.75" customHeight="1" x14ac:dyDescent="0.25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 ht="15.75" customHeight="1" x14ac:dyDescent="0.25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 ht="15.75" customHeight="1" x14ac:dyDescent="0.25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 ht="15.75" customHeight="1" x14ac:dyDescent="0.25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 ht="15.75" customHeight="1" x14ac:dyDescent="0.25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 ht="15.75" customHeight="1" x14ac:dyDescent="0.25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 ht="15.75" customHeight="1" x14ac:dyDescent="0.25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 ht="15.75" customHeight="1" x14ac:dyDescent="0.25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 ht="15.75" customHeight="1" x14ac:dyDescent="0.25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 ht="15.75" customHeight="1" x14ac:dyDescent="0.25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 ht="15.75" customHeight="1" x14ac:dyDescent="0.25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 ht="15.75" customHeight="1" x14ac:dyDescent="0.25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 ht="15.75" customHeight="1" x14ac:dyDescent="0.25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 ht="15.75" customHeight="1" x14ac:dyDescent="0.25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 ht="15.75" customHeight="1" x14ac:dyDescent="0.25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 ht="15.75" customHeight="1" x14ac:dyDescent="0.25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 ht="15.75" customHeight="1" x14ac:dyDescent="0.25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 ht="15.75" customHeight="1" x14ac:dyDescent="0.25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 ht="15.75" customHeight="1" x14ac:dyDescent="0.25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 ht="15.75" customHeight="1" x14ac:dyDescent="0.25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 ht="15.75" customHeight="1" x14ac:dyDescent="0.25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 ht="15.75" customHeight="1" x14ac:dyDescent="0.25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 ht="15.75" customHeight="1" x14ac:dyDescent="0.25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 ht="15.75" customHeight="1" x14ac:dyDescent="0.25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 ht="15.75" customHeight="1" x14ac:dyDescent="0.25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 ht="15.75" customHeight="1" x14ac:dyDescent="0.25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 ht="15.75" customHeight="1" x14ac:dyDescent="0.25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 ht="15.75" customHeight="1" x14ac:dyDescent="0.25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 ht="15.75" customHeight="1" x14ac:dyDescent="0.25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 ht="15.75" customHeight="1" x14ac:dyDescent="0.25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 ht="15.75" customHeight="1" x14ac:dyDescent="0.25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 ht="15.75" customHeight="1" x14ac:dyDescent="0.25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 ht="15.75" customHeight="1" x14ac:dyDescent="0.25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 ht="15.75" customHeight="1" x14ac:dyDescent="0.25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 ht="15.75" customHeight="1" x14ac:dyDescent="0.25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 ht="15.75" customHeight="1" x14ac:dyDescent="0.25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 ht="15.75" customHeight="1" x14ac:dyDescent="0.25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 ht="15.75" customHeight="1" x14ac:dyDescent="0.25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 ht="15.75" customHeight="1" x14ac:dyDescent="0.25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 ht="15.75" customHeight="1" x14ac:dyDescent="0.25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 ht="15.75" customHeight="1" x14ac:dyDescent="0.25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 ht="15.75" customHeight="1" x14ac:dyDescent="0.25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 ht="15.75" customHeight="1" x14ac:dyDescent="0.25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 ht="15.75" customHeight="1" x14ac:dyDescent="0.25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 ht="15.75" customHeight="1" x14ac:dyDescent="0.25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 ht="15.75" customHeight="1" x14ac:dyDescent="0.25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 ht="15.75" customHeight="1" x14ac:dyDescent="0.25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 ht="15.75" customHeight="1" x14ac:dyDescent="0.25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 ht="15.75" customHeight="1" x14ac:dyDescent="0.25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 ht="15.75" customHeight="1" x14ac:dyDescent="0.25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 ht="15.75" customHeight="1" x14ac:dyDescent="0.25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 ht="15.75" customHeight="1" x14ac:dyDescent="0.25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 ht="15.75" customHeight="1" x14ac:dyDescent="0.25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 ht="15.75" customHeight="1" x14ac:dyDescent="0.25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 ht="15.75" customHeight="1" x14ac:dyDescent="0.25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 ht="15.75" customHeight="1" x14ac:dyDescent="0.25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 ht="15.75" customHeight="1" x14ac:dyDescent="0.25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 ht="15.75" customHeight="1" x14ac:dyDescent="0.25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 ht="15.75" customHeight="1" x14ac:dyDescent="0.25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 ht="15.75" customHeight="1" x14ac:dyDescent="0.25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 ht="15.75" customHeight="1" x14ac:dyDescent="0.25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 ht="15.75" customHeight="1" x14ac:dyDescent="0.25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 ht="15.75" customHeight="1" x14ac:dyDescent="0.25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 ht="15.75" customHeight="1" x14ac:dyDescent="0.25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 ht="15.75" customHeight="1" x14ac:dyDescent="0.25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 ht="15.75" customHeight="1" x14ac:dyDescent="0.25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 ht="15.75" customHeight="1" x14ac:dyDescent="0.25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 ht="15.75" customHeight="1" x14ac:dyDescent="0.25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 ht="15.75" customHeight="1" x14ac:dyDescent="0.25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 ht="15.75" customHeight="1" x14ac:dyDescent="0.25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 ht="15.75" customHeight="1" x14ac:dyDescent="0.25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 ht="15.75" customHeight="1" x14ac:dyDescent="0.25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 ht="15.75" customHeight="1" x14ac:dyDescent="0.25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 ht="15.75" customHeight="1" x14ac:dyDescent="0.25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 ht="15.75" customHeight="1" x14ac:dyDescent="0.25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 ht="15.75" customHeight="1" x14ac:dyDescent="0.25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 ht="15.75" customHeight="1" x14ac:dyDescent="0.25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 ht="15.75" customHeight="1" x14ac:dyDescent="0.25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 ht="15.75" customHeight="1" x14ac:dyDescent="0.25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 ht="15.75" customHeight="1" x14ac:dyDescent="0.25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 ht="15.75" customHeight="1" x14ac:dyDescent="0.25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 ht="15.75" customHeight="1" x14ac:dyDescent="0.25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 ht="15.75" customHeight="1" x14ac:dyDescent="0.25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 ht="15.75" customHeight="1" x14ac:dyDescent="0.25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 ht="15.75" customHeight="1" x14ac:dyDescent="0.25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 ht="15.75" customHeight="1" x14ac:dyDescent="0.25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 ht="15.75" customHeight="1" x14ac:dyDescent="0.25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 ht="15.75" customHeight="1" x14ac:dyDescent="0.25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 ht="15.75" customHeight="1" x14ac:dyDescent="0.25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 ht="15.75" customHeight="1" x14ac:dyDescent="0.25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 ht="15.75" customHeight="1" x14ac:dyDescent="0.25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 ht="15.75" customHeight="1" x14ac:dyDescent="0.25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 ht="15.75" customHeight="1" x14ac:dyDescent="0.25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 ht="15.75" customHeight="1" x14ac:dyDescent="0.25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 ht="15.75" customHeight="1" x14ac:dyDescent="0.25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 ht="15.75" customHeight="1" x14ac:dyDescent="0.25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 ht="15.75" customHeight="1" x14ac:dyDescent="0.25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 ht="15.75" customHeight="1" x14ac:dyDescent="0.25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 ht="15.75" customHeight="1" x14ac:dyDescent="0.25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 ht="15.75" customHeight="1" x14ac:dyDescent="0.25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 ht="15.75" customHeight="1" x14ac:dyDescent="0.25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 ht="15.75" customHeight="1" x14ac:dyDescent="0.25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 ht="15.75" customHeight="1" x14ac:dyDescent="0.25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 ht="15.75" customHeight="1" x14ac:dyDescent="0.25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 ht="15.75" customHeight="1" x14ac:dyDescent="0.25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 ht="15.75" customHeight="1" x14ac:dyDescent="0.25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 ht="15.75" customHeight="1" x14ac:dyDescent="0.25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 ht="15.75" customHeight="1" x14ac:dyDescent="0.25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 ht="15.75" customHeight="1" x14ac:dyDescent="0.25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 ht="15.75" customHeight="1" x14ac:dyDescent="0.25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 ht="15.75" customHeight="1" x14ac:dyDescent="0.25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 ht="15.75" customHeight="1" x14ac:dyDescent="0.25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 ht="15.75" customHeight="1" x14ac:dyDescent="0.25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 ht="15.75" customHeight="1" x14ac:dyDescent="0.25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 ht="15.75" customHeight="1" x14ac:dyDescent="0.25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 ht="15.75" customHeight="1" x14ac:dyDescent="0.25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 ht="15.75" customHeight="1" x14ac:dyDescent="0.25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 ht="15.75" customHeight="1" x14ac:dyDescent="0.25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 ht="15.75" customHeight="1" x14ac:dyDescent="0.25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 ht="15.75" customHeight="1" x14ac:dyDescent="0.25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 ht="15.75" customHeight="1" x14ac:dyDescent="0.25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 ht="15.75" customHeight="1" x14ac:dyDescent="0.25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 ht="15.75" customHeight="1" x14ac:dyDescent="0.25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 ht="15.75" customHeight="1" x14ac:dyDescent="0.25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 ht="15.75" customHeight="1" x14ac:dyDescent="0.25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 ht="15.75" customHeight="1" x14ac:dyDescent="0.25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 ht="15.75" customHeight="1" x14ac:dyDescent="0.25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 ht="15.75" customHeight="1" x14ac:dyDescent="0.25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 ht="15.75" customHeight="1" x14ac:dyDescent="0.25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 ht="15.75" customHeight="1" x14ac:dyDescent="0.25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 ht="15.75" customHeight="1" x14ac:dyDescent="0.25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 ht="15.75" customHeight="1" x14ac:dyDescent="0.25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 ht="15.75" customHeight="1" x14ac:dyDescent="0.25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 ht="15.75" customHeight="1" x14ac:dyDescent="0.25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 ht="15.75" customHeight="1" x14ac:dyDescent="0.25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 ht="15.75" customHeight="1" x14ac:dyDescent="0.25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 ht="15.75" customHeight="1" x14ac:dyDescent="0.25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 ht="15.75" customHeight="1" x14ac:dyDescent="0.25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 ht="15.75" customHeight="1" x14ac:dyDescent="0.25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 ht="15.75" customHeight="1" x14ac:dyDescent="0.25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 ht="15.75" customHeight="1" x14ac:dyDescent="0.25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 ht="15.75" customHeight="1" x14ac:dyDescent="0.25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 ht="15.75" customHeight="1" x14ac:dyDescent="0.25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 ht="15.75" customHeight="1" x14ac:dyDescent="0.25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 ht="15.75" customHeight="1" x14ac:dyDescent="0.25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 ht="15.75" customHeight="1" x14ac:dyDescent="0.25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 ht="15.75" customHeight="1" x14ac:dyDescent="0.25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 ht="15.75" customHeight="1" x14ac:dyDescent="0.25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 ht="15.75" customHeight="1" x14ac:dyDescent="0.25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 ht="15.75" customHeight="1" x14ac:dyDescent="0.25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 ht="15.75" customHeight="1" x14ac:dyDescent="0.25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 ht="15.75" customHeight="1" x14ac:dyDescent="0.25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 ht="15.75" customHeight="1" x14ac:dyDescent="0.25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 ht="15.75" customHeight="1" x14ac:dyDescent="0.25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 ht="15.75" customHeight="1" x14ac:dyDescent="0.25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 ht="15.75" customHeight="1" x14ac:dyDescent="0.25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 ht="15.75" customHeight="1" x14ac:dyDescent="0.25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 ht="15.75" customHeight="1" x14ac:dyDescent="0.25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 ht="15.75" customHeight="1" x14ac:dyDescent="0.25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 ht="15.75" customHeight="1" x14ac:dyDescent="0.25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 ht="15.75" customHeight="1" x14ac:dyDescent="0.25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 ht="15.75" customHeight="1" x14ac:dyDescent="0.25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 ht="15.75" customHeight="1" x14ac:dyDescent="0.25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 ht="15.75" customHeight="1" x14ac:dyDescent="0.25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 ht="15.75" customHeight="1" x14ac:dyDescent="0.25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 ht="15.75" customHeight="1" x14ac:dyDescent="0.25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 ht="15.75" customHeight="1" x14ac:dyDescent="0.25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 ht="15.75" customHeight="1" x14ac:dyDescent="0.25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 ht="15.75" customHeight="1" x14ac:dyDescent="0.25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 ht="15.75" customHeight="1" x14ac:dyDescent="0.25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 ht="15.75" customHeight="1" x14ac:dyDescent="0.25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 ht="15.75" customHeight="1" x14ac:dyDescent="0.25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 ht="15.75" customHeight="1" x14ac:dyDescent="0.25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 ht="15.75" customHeight="1" x14ac:dyDescent="0.25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 ht="15.75" customHeight="1" x14ac:dyDescent="0.25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 ht="15.75" customHeight="1" x14ac:dyDescent="0.25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 ht="15.75" customHeight="1" x14ac:dyDescent="0.25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 ht="15.75" customHeight="1" x14ac:dyDescent="0.25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 ht="15.75" customHeight="1" x14ac:dyDescent="0.25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 ht="15.75" customHeight="1" x14ac:dyDescent="0.25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 ht="15.75" customHeight="1" x14ac:dyDescent="0.25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 ht="15.75" customHeight="1" x14ac:dyDescent="0.25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 ht="15.75" customHeight="1" x14ac:dyDescent="0.25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 ht="15.75" customHeight="1" x14ac:dyDescent="0.25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 ht="15.75" customHeight="1" x14ac:dyDescent="0.25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 ht="15.75" customHeight="1" x14ac:dyDescent="0.25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 ht="15.75" customHeight="1" x14ac:dyDescent="0.25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 ht="15.75" customHeight="1" x14ac:dyDescent="0.25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 ht="15.75" customHeight="1" x14ac:dyDescent="0.25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 ht="15.75" customHeight="1" x14ac:dyDescent="0.25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 ht="15.75" customHeight="1" x14ac:dyDescent="0.25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 ht="15.75" customHeight="1" x14ac:dyDescent="0.25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 ht="15.75" customHeight="1" x14ac:dyDescent="0.25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 ht="15.75" customHeight="1" x14ac:dyDescent="0.25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 ht="15.75" customHeight="1" x14ac:dyDescent="0.25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 ht="15.75" customHeight="1" x14ac:dyDescent="0.25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 ht="15.75" customHeight="1" x14ac:dyDescent="0.25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 ht="15.75" customHeight="1" x14ac:dyDescent="0.25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 ht="15.75" customHeight="1" x14ac:dyDescent="0.25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 ht="15.75" customHeight="1" x14ac:dyDescent="0.25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 ht="15.75" customHeight="1" x14ac:dyDescent="0.25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 ht="15.75" customHeight="1" x14ac:dyDescent="0.25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 ht="15.75" customHeight="1" x14ac:dyDescent="0.25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 ht="15.75" customHeight="1" x14ac:dyDescent="0.25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 ht="15.75" customHeight="1" x14ac:dyDescent="0.25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 ht="15.75" customHeight="1" x14ac:dyDescent="0.25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 ht="15.75" customHeight="1" x14ac:dyDescent="0.25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 ht="15.75" customHeight="1" x14ac:dyDescent="0.25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 ht="15.75" customHeight="1" x14ac:dyDescent="0.25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 ht="15.75" customHeight="1" x14ac:dyDescent="0.25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 ht="15.75" customHeight="1" x14ac:dyDescent="0.25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 ht="15.75" customHeight="1" x14ac:dyDescent="0.25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 ht="15.75" customHeight="1" x14ac:dyDescent="0.25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 ht="15.75" customHeight="1" x14ac:dyDescent="0.25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 ht="15.75" customHeight="1" x14ac:dyDescent="0.25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 ht="15.75" customHeight="1" x14ac:dyDescent="0.25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 ht="15.75" customHeight="1" x14ac:dyDescent="0.25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 ht="15.75" customHeight="1" x14ac:dyDescent="0.25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 ht="15.75" customHeight="1" x14ac:dyDescent="0.25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 ht="15.75" customHeight="1" x14ac:dyDescent="0.25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 ht="15.75" customHeight="1" x14ac:dyDescent="0.25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 ht="15.75" customHeight="1" x14ac:dyDescent="0.25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 ht="15.75" customHeight="1" x14ac:dyDescent="0.25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 ht="15.75" customHeight="1" x14ac:dyDescent="0.25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 ht="15.75" customHeight="1" x14ac:dyDescent="0.25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 ht="15.75" customHeight="1" x14ac:dyDescent="0.25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 ht="15.75" customHeight="1" x14ac:dyDescent="0.25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 ht="15.75" customHeight="1" x14ac:dyDescent="0.25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 ht="15.75" customHeight="1" x14ac:dyDescent="0.25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 ht="15.75" customHeight="1" x14ac:dyDescent="0.25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 ht="15.75" customHeight="1" x14ac:dyDescent="0.25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 ht="15.75" customHeight="1" x14ac:dyDescent="0.25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 ht="15.75" customHeight="1" x14ac:dyDescent="0.25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 ht="15.75" customHeight="1" x14ac:dyDescent="0.25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 ht="15.75" customHeight="1" x14ac:dyDescent="0.25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 ht="15.75" customHeight="1" x14ac:dyDescent="0.25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 ht="15.75" customHeight="1" x14ac:dyDescent="0.25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 ht="15.75" customHeight="1" x14ac:dyDescent="0.25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 ht="15.75" customHeight="1" x14ac:dyDescent="0.25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 ht="15.75" customHeight="1" x14ac:dyDescent="0.25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 ht="15.75" customHeight="1" x14ac:dyDescent="0.25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 ht="15.75" customHeight="1" x14ac:dyDescent="0.25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 ht="15.75" customHeight="1" x14ac:dyDescent="0.25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 ht="15.75" customHeight="1" x14ac:dyDescent="0.25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 ht="15.75" customHeight="1" x14ac:dyDescent="0.25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 ht="15.75" customHeight="1" x14ac:dyDescent="0.25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 ht="15.75" customHeight="1" x14ac:dyDescent="0.25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 ht="15.75" customHeight="1" x14ac:dyDescent="0.25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 ht="15.75" customHeight="1" x14ac:dyDescent="0.25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 ht="15.75" customHeight="1" x14ac:dyDescent="0.25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 ht="15.75" customHeight="1" x14ac:dyDescent="0.25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 ht="15.75" customHeight="1" x14ac:dyDescent="0.25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 ht="15.75" customHeight="1" x14ac:dyDescent="0.25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 ht="15.75" customHeight="1" x14ac:dyDescent="0.25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:26" ht="15.75" customHeight="1" x14ac:dyDescent="0.25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:26" ht="15.75" customHeight="1" x14ac:dyDescent="0.25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:26" ht="15.75" customHeight="1" x14ac:dyDescent="0.25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:26" ht="15.75" customHeight="1" x14ac:dyDescent="0.25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:26" ht="15.75" customHeight="1" x14ac:dyDescent="0.25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:26" ht="15.75" customHeight="1" x14ac:dyDescent="0.25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:26" ht="15.75" customHeight="1" x14ac:dyDescent="0.25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:26" ht="15.75" customHeight="1" x14ac:dyDescent="0.25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:26" ht="15.75" customHeight="1" x14ac:dyDescent="0.25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:26" ht="15.75" customHeight="1" x14ac:dyDescent="0.25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:26" ht="15.75" customHeight="1" x14ac:dyDescent="0.25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:26" ht="15.75" customHeight="1" x14ac:dyDescent="0.25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:26" ht="15.75" customHeight="1" x14ac:dyDescent="0.25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:26" ht="15.75" customHeight="1" x14ac:dyDescent="0.25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:26" ht="15.75" customHeight="1" x14ac:dyDescent="0.25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:26" ht="15.75" customHeight="1" x14ac:dyDescent="0.25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:26" ht="15.75" customHeight="1" x14ac:dyDescent="0.25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:26" ht="15.75" customHeight="1" x14ac:dyDescent="0.25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:26" ht="15.75" customHeight="1" x14ac:dyDescent="0.25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:26" ht="15.75" customHeight="1" x14ac:dyDescent="0.25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:26" ht="15.75" customHeight="1" x14ac:dyDescent="0.25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:26" ht="15.75" customHeight="1" x14ac:dyDescent="0.25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:26" ht="15.75" customHeight="1" x14ac:dyDescent="0.25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:26" ht="15.75" customHeight="1" x14ac:dyDescent="0.25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:26" ht="15.75" customHeight="1" x14ac:dyDescent="0.25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:26" ht="15.75" customHeight="1" x14ac:dyDescent="0.25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:26" ht="15.75" customHeight="1" x14ac:dyDescent="0.25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:26" ht="15.75" customHeight="1" x14ac:dyDescent="0.25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:26" ht="15.75" customHeight="1" x14ac:dyDescent="0.25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:26" ht="15.75" customHeight="1" x14ac:dyDescent="0.25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:26" ht="15.75" customHeight="1" x14ac:dyDescent="0.25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:26" ht="15.75" customHeight="1" x14ac:dyDescent="0.25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:26" ht="15.75" customHeight="1" x14ac:dyDescent="0.25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:26" ht="15.75" customHeight="1" x14ac:dyDescent="0.25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:26" ht="15.75" customHeight="1" x14ac:dyDescent="0.25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:26" ht="15.75" customHeight="1" x14ac:dyDescent="0.25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:26" ht="15.75" customHeight="1" x14ac:dyDescent="0.25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:26" ht="15.75" customHeight="1" x14ac:dyDescent="0.25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1:26" ht="15.75" customHeight="1" x14ac:dyDescent="0.25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1:26" ht="15.75" customHeight="1" x14ac:dyDescent="0.25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1:26" ht="15.75" customHeight="1" x14ac:dyDescent="0.25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1:26" ht="15.75" customHeight="1" x14ac:dyDescent="0.25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1:26" ht="15.75" customHeight="1" x14ac:dyDescent="0.25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1:26" ht="15.75" customHeight="1" x14ac:dyDescent="0.25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1:26" ht="15.75" customHeight="1" x14ac:dyDescent="0.25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1:26" ht="15.75" customHeight="1" x14ac:dyDescent="0.25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1:26" ht="15.75" customHeight="1" x14ac:dyDescent="0.25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1:26" ht="15.75" customHeight="1" x14ac:dyDescent="0.25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1:26" ht="15.75" customHeight="1" x14ac:dyDescent="0.25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1:26" ht="15.75" customHeight="1" x14ac:dyDescent="0.25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1:26" ht="15.75" customHeight="1" x14ac:dyDescent="0.25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1:26" ht="15.75" customHeight="1" x14ac:dyDescent="0.25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1:26" ht="15.75" customHeight="1" x14ac:dyDescent="0.25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1:26" ht="15.75" customHeight="1" x14ac:dyDescent="0.25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1:26" ht="15.75" customHeight="1" x14ac:dyDescent="0.25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1:26" ht="15.75" customHeight="1" x14ac:dyDescent="0.25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1:26" ht="15.75" customHeight="1" x14ac:dyDescent="0.25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1:26" ht="15.75" customHeight="1" x14ac:dyDescent="0.25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1:26" ht="15.75" customHeight="1" x14ac:dyDescent="0.25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1:26" ht="15.75" customHeight="1" x14ac:dyDescent="0.25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1:26" ht="15.75" customHeight="1" x14ac:dyDescent="0.25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1:26" ht="15.75" customHeight="1" x14ac:dyDescent="0.25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1:26" ht="15.75" customHeight="1" x14ac:dyDescent="0.25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1:26" ht="15.75" customHeight="1" x14ac:dyDescent="0.25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1:26" ht="15.75" customHeight="1" x14ac:dyDescent="0.25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1:26" ht="15.75" customHeight="1" x14ac:dyDescent="0.25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1:26" ht="15.75" customHeight="1" x14ac:dyDescent="0.25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1:26" ht="15.75" customHeight="1" x14ac:dyDescent="0.25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1:26" ht="15.75" customHeight="1" x14ac:dyDescent="0.25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1:26" ht="15.75" customHeight="1" x14ac:dyDescent="0.25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1:26" ht="15.75" customHeight="1" x14ac:dyDescent="0.25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1:26" ht="15.75" customHeight="1" x14ac:dyDescent="0.25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1:26" ht="15.75" customHeight="1" x14ac:dyDescent="0.25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1:26" ht="15.75" customHeight="1" x14ac:dyDescent="0.25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1:26" ht="15.75" customHeight="1" x14ac:dyDescent="0.25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1:26" ht="15.75" customHeight="1" x14ac:dyDescent="0.25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1:26" ht="15.75" customHeight="1" x14ac:dyDescent="0.25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1:26" ht="15.75" customHeight="1" x14ac:dyDescent="0.25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1:26" ht="15.75" customHeight="1" x14ac:dyDescent="0.25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1:26" ht="15.75" customHeight="1" x14ac:dyDescent="0.25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1:26" ht="15.75" customHeight="1" x14ac:dyDescent="0.25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1:26" ht="15.75" customHeight="1" x14ac:dyDescent="0.25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1:26" ht="15.75" customHeight="1" x14ac:dyDescent="0.25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1:26" ht="15.75" customHeight="1" x14ac:dyDescent="0.25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1:26" ht="15.75" customHeight="1" x14ac:dyDescent="0.25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1:26" ht="15.75" customHeight="1" x14ac:dyDescent="0.25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1:26" ht="15.75" customHeight="1" x14ac:dyDescent="0.25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1:26" ht="15.75" customHeight="1" x14ac:dyDescent="0.25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1:26" ht="15.75" customHeight="1" x14ac:dyDescent="0.25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1:26" ht="15.75" customHeight="1" x14ac:dyDescent="0.25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1:26" ht="15.75" customHeight="1" x14ac:dyDescent="0.25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1:26" ht="15.75" customHeight="1" x14ac:dyDescent="0.25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1:26" ht="15.75" customHeight="1" x14ac:dyDescent="0.25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1:26" ht="15.75" customHeight="1" x14ac:dyDescent="0.25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1:26" ht="15.75" customHeight="1" x14ac:dyDescent="0.25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1:26" ht="15.75" customHeight="1" x14ac:dyDescent="0.25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1:26" ht="15.75" customHeight="1" x14ac:dyDescent="0.25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1:26" ht="15.75" customHeight="1" x14ac:dyDescent="0.25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1:26" ht="15.75" customHeight="1" x14ac:dyDescent="0.25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1:26" ht="15.75" customHeight="1" x14ac:dyDescent="0.25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1:26" ht="15.75" customHeight="1" x14ac:dyDescent="0.25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1:26" ht="15.75" customHeight="1" x14ac:dyDescent="0.25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1:26" ht="15.75" customHeight="1" x14ac:dyDescent="0.25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1:26" ht="15.75" customHeight="1" x14ac:dyDescent="0.25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1:26" ht="15.75" customHeight="1" x14ac:dyDescent="0.25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1:26" ht="15.75" customHeight="1" x14ac:dyDescent="0.25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1:26" ht="15.75" customHeight="1" x14ac:dyDescent="0.25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1:26" ht="15.75" customHeight="1" x14ac:dyDescent="0.25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1:26" ht="15.75" customHeight="1" x14ac:dyDescent="0.25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1:26" ht="15.75" customHeight="1" x14ac:dyDescent="0.25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1:26" ht="15.75" customHeight="1" x14ac:dyDescent="0.25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1:26" ht="15.75" customHeight="1" x14ac:dyDescent="0.25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spans="1:26" ht="15.75" customHeight="1" x14ac:dyDescent="0.25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spans="1:26" ht="15.75" customHeight="1" x14ac:dyDescent="0.25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spans="1:26" ht="15.75" customHeight="1" x14ac:dyDescent="0.25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spans="1:26" ht="15.75" customHeight="1" x14ac:dyDescent="0.25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spans="1:26" ht="15.75" customHeight="1" x14ac:dyDescent="0.25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spans="1:26" ht="15.75" customHeight="1" x14ac:dyDescent="0.25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spans="1:26" ht="15.75" customHeight="1" x14ac:dyDescent="0.25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spans="1:26" ht="15.75" customHeight="1" x14ac:dyDescent="0.25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spans="1:26" ht="15.75" customHeight="1" x14ac:dyDescent="0.25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spans="1:26" ht="15.75" customHeight="1" x14ac:dyDescent="0.25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spans="1:26" ht="15.75" customHeight="1" x14ac:dyDescent="0.25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spans="1:26" ht="15.75" customHeight="1" x14ac:dyDescent="0.25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spans="1:26" ht="15.75" customHeight="1" x14ac:dyDescent="0.25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spans="1:26" ht="15.75" customHeight="1" x14ac:dyDescent="0.25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spans="1:26" ht="15.75" customHeight="1" x14ac:dyDescent="0.25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spans="1:26" ht="15.75" customHeight="1" x14ac:dyDescent="0.25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spans="1:26" ht="15.75" customHeight="1" x14ac:dyDescent="0.25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spans="1:26" ht="15.75" customHeight="1" x14ac:dyDescent="0.25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spans="1:26" ht="15.75" customHeight="1" x14ac:dyDescent="0.25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spans="1:26" ht="15.75" customHeight="1" x14ac:dyDescent="0.25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spans="1:26" ht="15.75" customHeight="1" x14ac:dyDescent="0.25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spans="1:26" ht="15.75" customHeight="1" x14ac:dyDescent="0.25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spans="1:26" ht="15.75" customHeight="1" x14ac:dyDescent="0.25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spans="1:26" ht="15.75" customHeight="1" x14ac:dyDescent="0.25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spans="1:26" ht="15.75" customHeight="1" x14ac:dyDescent="0.25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spans="1:26" ht="15.75" customHeight="1" x14ac:dyDescent="0.25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spans="1:26" ht="15.75" customHeight="1" x14ac:dyDescent="0.25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spans="1:26" ht="15.75" customHeight="1" x14ac:dyDescent="0.25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spans="1:26" ht="15.75" customHeight="1" x14ac:dyDescent="0.25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spans="1:26" ht="15.75" customHeight="1" x14ac:dyDescent="0.25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spans="1:26" ht="15.75" customHeight="1" x14ac:dyDescent="0.25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spans="1:26" ht="15.75" customHeight="1" x14ac:dyDescent="0.25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spans="1:26" ht="15.75" customHeight="1" x14ac:dyDescent="0.25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spans="1:26" ht="15.75" customHeight="1" x14ac:dyDescent="0.25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spans="1:26" ht="15.75" customHeight="1" x14ac:dyDescent="0.25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spans="1:26" ht="15.75" customHeight="1" x14ac:dyDescent="0.25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spans="1:26" ht="15.75" customHeight="1" x14ac:dyDescent="0.25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spans="1:26" ht="15.75" customHeight="1" x14ac:dyDescent="0.25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spans="1:26" ht="15.75" customHeight="1" x14ac:dyDescent="0.25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spans="1:26" ht="15.75" customHeight="1" x14ac:dyDescent="0.25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spans="1:26" ht="15.75" customHeight="1" x14ac:dyDescent="0.25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spans="1:26" ht="15.75" customHeight="1" x14ac:dyDescent="0.25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spans="1:26" ht="15.75" customHeight="1" x14ac:dyDescent="0.25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spans="1:26" ht="15.75" customHeight="1" x14ac:dyDescent="0.25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spans="1:26" ht="15.75" customHeight="1" x14ac:dyDescent="0.25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spans="1:26" ht="15.75" customHeight="1" x14ac:dyDescent="0.25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spans="1:26" ht="15.75" customHeight="1" x14ac:dyDescent="0.25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spans="1:26" ht="15.75" customHeight="1" x14ac:dyDescent="0.25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spans="1:26" ht="15.75" customHeight="1" x14ac:dyDescent="0.25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spans="1:26" ht="15.75" customHeight="1" x14ac:dyDescent="0.25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spans="1:26" ht="15.75" customHeight="1" x14ac:dyDescent="0.25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spans="1:26" ht="15.75" customHeight="1" x14ac:dyDescent="0.25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spans="1:26" ht="15.75" customHeight="1" x14ac:dyDescent="0.25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spans="1:26" ht="15.75" customHeight="1" x14ac:dyDescent="0.25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spans="1:26" ht="15.75" customHeight="1" x14ac:dyDescent="0.25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spans="1:26" ht="15.75" customHeight="1" x14ac:dyDescent="0.25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spans="1:26" ht="15.75" customHeight="1" x14ac:dyDescent="0.25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spans="1:26" ht="15.75" customHeight="1" x14ac:dyDescent="0.25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spans="1:26" ht="15.75" customHeight="1" x14ac:dyDescent="0.25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spans="1:26" ht="15.75" customHeight="1" x14ac:dyDescent="0.25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spans="1:26" ht="15.75" customHeight="1" x14ac:dyDescent="0.25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spans="1:26" ht="15.75" customHeight="1" x14ac:dyDescent="0.25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spans="1:26" ht="15.75" customHeight="1" x14ac:dyDescent="0.25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spans="1:26" ht="15.75" customHeight="1" x14ac:dyDescent="0.25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spans="1:26" ht="15.75" customHeight="1" x14ac:dyDescent="0.25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spans="1:26" ht="15.75" customHeight="1" x14ac:dyDescent="0.25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spans="1:26" ht="15.75" customHeight="1" x14ac:dyDescent="0.25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spans="1:26" ht="15.75" customHeight="1" x14ac:dyDescent="0.25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spans="1:26" ht="15.75" customHeight="1" x14ac:dyDescent="0.25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spans="1:26" ht="15.75" customHeight="1" x14ac:dyDescent="0.25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spans="1:26" ht="15.75" customHeight="1" x14ac:dyDescent="0.25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spans="1:26" ht="15.75" customHeight="1" x14ac:dyDescent="0.25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spans="1:26" ht="15.75" customHeight="1" x14ac:dyDescent="0.25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spans="1:26" ht="15.75" customHeight="1" x14ac:dyDescent="0.25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spans="1:26" ht="15.75" customHeight="1" x14ac:dyDescent="0.25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spans="1:26" ht="15.75" customHeight="1" x14ac:dyDescent="0.25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spans="1:26" ht="15.75" customHeight="1" x14ac:dyDescent="0.25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spans="1:26" ht="15.75" customHeight="1" x14ac:dyDescent="0.25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spans="1:26" ht="15.75" customHeight="1" x14ac:dyDescent="0.25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spans="1:26" ht="15.75" customHeight="1" x14ac:dyDescent="0.25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spans="1:26" ht="15.75" customHeight="1" x14ac:dyDescent="0.25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spans="1:26" ht="15.75" customHeight="1" x14ac:dyDescent="0.25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spans="1:26" ht="15.75" customHeight="1" x14ac:dyDescent="0.25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spans="1:26" ht="15.75" customHeight="1" x14ac:dyDescent="0.25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spans="1:26" ht="15.75" customHeight="1" x14ac:dyDescent="0.25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spans="1:26" ht="15.75" customHeight="1" x14ac:dyDescent="0.25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 spans="1:26" ht="15.75" customHeight="1" x14ac:dyDescent="0.25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</row>
  </sheetData>
  <mergeCells count="152">
    <mergeCell ref="A13:B13"/>
    <mergeCell ref="A14:B14"/>
    <mergeCell ref="A15:B15"/>
    <mergeCell ref="A16:B16"/>
    <mergeCell ref="A17:B17"/>
    <mergeCell ref="A19:B19"/>
    <mergeCell ref="A80:C80"/>
    <mergeCell ref="A81:C81"/>
    <mergeCell ref="A83:E83"/>
    <mergeCell ref="A71:B71"/>
    <mergeCell ref="A72:C72"/>
    <mergeCell ref="A73:C73"/>
    <mergeCell ref="A74:C74"/>
    <mergeCell ref="A75:C75"/>
    <mergeCell ref="A76:C76"/>
    <mergeCell ref="A77:C77"/>
    <mergeCell ref="A78:C78"/>
    <mergeCell ref="A79:C79"/>
    <mergeCell ref="A60:D60"/>
    <mergeCell ref="A62:E62"/>
    <mergeCell ref="A63:E63"/>
    <mergeCell ref="A64:C64"/>
    <mergeCell ref="A65:C65"/>
    <mergeCell ref="A66:C66"/>
    <mergeCell ref="C8:E8"/>
    <mergeCell ref="C9:E9"/>
    <mergeCell ref="C11:E11"/>
    <mergeCell ref="C12:E12"/>
    <mergeCell ref="A1:E1"/>
    <mergeCell ref="A2:E2"/>
    <mergeCell ref="A3:E3"/>
    <mergeCell ref="A5:E5"/>
    <mergeCell ref="A6:B6"/>
    <mergeCell ref="C6:E6"/>
    <mergeCell ref="C7:E7"/>
    <mergeCell ref="A7:B7"/>
    <mergeCell ref="A8:B8"/>
    <mergeCell ref="A9:B9"/>
    <mergeCell ref="A10:B10"/>
    <mergeCell ref="A11:B11"/>
    <mergeCell ref="A12:B12"/>
    <mergeCell ref="A21:C21"/>
    <mergeCell ref="A24:B24"/>
    <mergeCell ref="A27:E27"/>
    <mergeCell ref="A28:A29"/>
    <mergeCell ref="B28:B29"/>
    <mergeCell ref="C28:C29"/>
    <mergeCell ref="D28:E28"/>
    <mergeCell ref="A42:D42"/>
    <mergeCell ref="A43:D43"/>
    <mergeCell ref="A47:C47"/>
    <mergeCell ref="A48:C48"/>
    <mergeCell ref="A53:E53"/>
    <mergeCell ref="A54:E54"/>
    <mergeCell ref="A55:E55"/>
    <mergeCell ref="A58:C58"/>
    <mergeCell ref="A59:C59"/>
    <mergeCell ref="A92:E92"/>
    <mergeCell ref="A93:D93"/>
    <mergeCell ref="A90:D90"/>
    <mergeCell ref="A84:D84"/>
    <mergeCell ref="A85:D85"/>
    <mergeCell ref="A86:D86"/>
    <mergeCell ref="A87:D87"/>
    <mergeCell ref="A88:D88"/>
    <mergeCell ref="A89:D89"/>
    <mergeCell ref="A67:C67"/>
    <mergeCell ref="A68:D68"/>
    <mergeCell ref="A70:E70"/>
    <mergeCell ref="A94:D94"/>
    <mergeCell ref="A95:D95"/>
    <mergeCell ref="A96:D96"/>
    <mergeCell ref="A97:D97"/>
    <mergeCell ref="A99:E99"/>
    <mergeCell ref="A149:D149"/>
    <mergeCell ref="A150:D150"/>
    <mergeCell ref="A151:D151"/>
    <mergeCell ref="A153:E153"/>
    <mergeCell ref="A101:C101"/>
    <mergeCell ref="A102:C102"/>
    <mergeCell ref="A103:C103"/>
    <mergeCell ref="A104:C104"/>
    <mergeCell ref="A105:C105"/>
    <mergeCell ref="A107:C107"/>
    <mergeCell ref="A108:C108"/>
    <mergeCell ref="A109:C109"/>
    <mergeCell ref="A110:C110"/>
    <mergeCell ref="A111:C111"/>
    <mergeCell ref="A113:C113"/>
    <mergeCell ref="A114:C114"/>
    <mergeCell ref="A115:C115"/>
    <mergeCell ref="A117:D117"/>
    <mergeCell ref="A118:D118"/>
    <mergeCell ref="A154:B154"/>
    <mergeCell ref="A155:B155"/>
    <mergeCell ref="A157:E157"/>
    <mergeCell ref="A156:B156"/>
    <mergeCell ref="A158:B158"/>
    <mergeCell ref="A159:B159"/>
    <mergeCell ref="A160:B160"/>
    <mergeCell ref="A161:C161"/>
    <mergeCell ref="A162:C162"/>
    <mergeCell ref="A164:D164"/>
    <mergeCell ref="B185:E185"/>
    <mergeCell ref="B188:E188"/>
    <mergeCell ref="B191:E191"/>
    <mergeCell ref="B194:E194"/>
    <mergeCell ref="B197:E197"/>
    <mergeCell ref="B200:E200"/>
    <mergeCell ref="B203:E203"/>
    <mergeCell ref="A205:E205"/>
    <mergeCell ref="A175:D175"/>
    <mergeCell ref="A176:C176"/>
    <mergeCell ref="A177:C177"/>
    <mergeCell ref="A178:C178"/>
    <mergeCell ref="A179:C179"/>
    <mergeCell ref="A180:C180"/>
    <mergeCell ref="A182:E182"/>
    <mergeCell ref="A165:D165"/>
    <mergeCell ref="A166:D166"/>
    <mergeCell ref="A167:D167"/>
    <mergeCell ref="A168:D168"/>
    <mergeCell ref="A169:D169"/>
    <mergeCell ref="A170:D170"/>
    <mergeCell ref="A171:D171"/>
    <mergeCell ref="A119:D119"/>
    <mergeCell ref="A120:D120"/>
    <mergeCell ref="A121:C121"/>
    <mergeCell ref="A123:E123"/>
    <mergeCell ref="A124:E124"/>
    <mergeCell ref="A125:B125"/>
    <mergeCell ref="A126:C126"/>
    <mergeCell ref="A127:C127"/>
    <mergeCell ref="A128:C128"/>
    <mergeCell ref="A129:C129"/>
    <mergeCell ref="A130:C130"/>
    <mergeCell ref="A131:C131"/>
    <mergeCell ref="A132:C132"/>
    <mergeCell ref="A133:C133"/>
    <mergeCell ref="A134:C134"/>
    <mergeCell ref="A135:C135"/>
    <mergeCell ref="A136:C136"/>
    <mergeCell ref="A137:C137"/>
    <mergeCell ref="A138:C138"/>
    <mergeCell ref="A140:E140"/>
    <mergeCell ref="A141:D141"/>
    <mergeCell ref="A142:D142"/>
    <mergeCell ref="A143:D143"/>
    <mergeCell ref="A145:D145"/>
    <mergeCell ref="A146:D146"/>
    <mergeCell ref="A147:D147"/>
    <mergeCell ref="A148:D148"/>
  </mergeCells>
  <pageMargins left="0.511811024" right="0.511811024" top="0.78740157499999996" bottom="0.78740157499999996" header="0" footer="0"/>
  <pageSetup paperSize="9" fitToHeight="0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4</vt:i4>
      </vt:variant>
    </vt:vector>
  </HeadingPairs>
  <TitlesOfParts>
    <vt:vector size="4" baseType="lpstr">
      <vt:lpstr>Insumos_Corte de Grama</vt:lpstr>
      <vt:lpstr>Insumos_Capina</vt:lpstr>
      <vt:lpstr>Corte de Grama_8h</vt:lpstr>
      <vt:lpstr>Capina_8h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pmsap pmsap</dc:creator>
  <cp:lastModifiedBy>pmsap</cp:lastModifiedBy>
  <dcterms:created xsi:type="dcterms:W3CDTF">2018-08-22T16:54:47Z</dcterms:created>
  <dcterms:modified xsi:type="dcterms:W3CDTF">2023-09-05T13:48:17Z</dcterms:modified>
</cp:coreProperties>
</file>