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stinação Final" sheetId="1" r:id="rId4"/>
    <sheet state="visible" name="BDI" sheetId="2" r:id="rId5"/>
  </sheets>
  <definedNames/>
  <calcPr/>
  <extLst>
    <ext uri="GoogleSheetsCustomDataVersion2">
      <go:sheetsCustomData xmlns:go="http://customooxmlschemas.google.com/" r:id="rId6" roundtripDataChecksum="Dbu7E62GIkm/RQXj4wilW8hIw6cXQ1pAozdRzCqXJQ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1">
      <text>
        <t xml:space="preserve"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</text>
    </comment>
    <comment authorId="0" ref="E9">
      <text>
        <t xml:space="preserve">======
ID#AAAAM6gfWCA
Clauber Bridi    (2021-06-25 13:00:57)
Informar o valor anual da taxa financeira, em percentual. Admite-se utilizar a SELIC</t>
      </text>
    </comment>
    <comment authorId="0" ref="C7">
      <text>
        <t xml:space="preserve">======
ID#AAAAM6gfWB8
Clauber Bridi    (2021-06-25 13:00:57)
Informar o % de Seguros, Riscos e Garantia estimado</t>
      </text>
    </comment>
    <comment authorId="0" ref="C6">
      <text>
        <t xml:space="preserve">======
ID#AAAAM6gfWB4
Clauber Bridi    (2021-06-25 13:00:57)
Informar o % de Administração Central estimado</t>
      </text>
    </comment>
    <comment authorId="0" ref="E10">
      <text>
        <t xml:space="preserve">======
ID#AAAAM6gfWB0
Clauber Bridi    (2021-06-25 13:00:57)
Informar a média de dias úteis entre data de pagamento prevista no contrato e a data final do período de adimplemento da parcela</t>
      </text>
    </comment>
    <comment authorId="0" ref="C8">
      <text>
        <t xml:space="preserve">======
ID#AAAAM6gfWBw
Clauber Bridi    (2021-06-25 13:00:57)
Informar o % de Lucro estimado</t>
      </text>
    </comment>
    <comment authorId="0" ref="C10">
      <text>
        <t xml:space="preserve">======
ID#AAAAM6gfWBs
Clauber Bridi    (2021-06-25 13:00:57)
Informar o percentual de ISS, de acordo com a legislação tributária do município onde serão prestados os serviços. De 2% até o limite de 5%.</t>
      </text>
    </comment>
  </commentList>
  <extLst>
    <ext uri="GoogleSheetsCustomDataVersion2">
      <go:sheetsCustomData xmlns:go="http://customooxmlschemas.google.com/" r:id="rId1" roundtripDataSignature="AMtx7mh+OIKSPRuhU12at3bbL3yaDD/3Wg=="/>
    </ext>
  </extLst>
</comments>
</file>

<file path=xl/sharedStrings.xml><?xml version="1.0" encoding="utf-8"?>
<sst xmlns="http://schemas.openxmlformats.org/spreadsheetml/2006/main" count="53" uniqueCount="46">
  <si>
    <t>PLANILHA DE CUSTOS</t>
  </si>
  <si>
    <t>TRATAMENTO E DESTINAÇÃO FINAL DE RESÍDUOS SÓLIDOS CLASSE I (RESÍDUOS PÓS CICLONE EXTRATROPICAL)</t>
  </si>
  <si>
    <t>ORÇAMENTO SINTÉTICO</t>
  </si>
  <si>
    <t>DESCRIÇÃO DO ITEM</t>
  </si>
  <si>
    <t>CUSTO (R$/MÊS)</t>
  </si>
  <si>
    <t>%</t>
  </si>
  <si>
    <t>PREÇO TOTAL MENSAL</t>
  </si>
  <si>
    <t>Fator de Utilização (FU)</t>
  </si>
  <si>
    <t>1- TRANSPORTE E DESTINAÇÃO</t>
  </si>
  <si>
    <t>TRANSPORTE E DESTINAÇÃO</t>
  </si>
  <si>
    <t>DISCRIMINAÇÃO</t>
  </si>
  <si>
    <t>UNIDADE</t>
  </si>
  <si>
    <t>QUANTIDADE</t>
  </si>
  <si>
    <t>CUSTO UNITÁRIO</t>
  </si>
  <si>
    <t>SUBTOTAL</t>
  </si>
  <si>
    <t>TOTAL</t>
  </si>
  <si>
    <t>Custo da coleta e destinação final</t>
  </si>
  <si>
    <t>m³</t>
  </si>
  <si>
    <t>Custo de transporte</t>
  </si>
  <si>
    <t>carga</t>
  </si>
  <si>
    <t>Total da operação</t>
  </si>
  <si>
    <t>Fator de utilização</t>
  </si>
  <si>
    <t>2- BENEFÍCIOS E DESPESAS INDIRETAS (BDI)</t>
  </si>
  <si>
    <t>Benefícios e despesas indiretas</t>
  </si>
  <si>
    <t>PREÇO TOTAL LOTE (R$)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</si>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</sst>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_-* #,##0.00_-;\-* #,##0.00_-;_-* &quot;-&quot;??_-;_-@"/>
  </numFmts>
  <fonts count="10">
    <font>
      <sz val="11.0"/>
      <color theme="1"/>
      <name val="Arial"/>
      <scheme val="minor"/>
    </font>
    <font>
      <b/>
      <sz val="14.0"/>
      <color theme="1"/>
      <name val="Arial"/>
    </font>
    <font/>
    <font>
      <sz val="10.0"/>
      <color theme="1"/>
      <name val="Times New Roman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8">
    <border/>
    <border>
      <left/>
      <top/>
      <bottom/>
    </border>
    <border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3" numFmtId="0" xfId="0" applyBorder="1" applyFont="1"/>
    <xf borderId="0" fillId="0" fontId="3" numFmtId="0" xfId="0" applyFont="1"/>
    <xf borderId="1" fillId="2" fontId="4" numFmtId="0" xfId="0" applyAlignment="1" applyBorder="1" applyFont="1">
      <alignment horizontal="center"/>
    </xf>
    <xf borderId="1" fillId="2" fontId="4" numFmtId="0" xfId="0" applyAlignment="1" applyBorder="1" applyFont="1">
      <alignment horizontal="center" readingOrder="0"/>
    </xf>
    <xf borderId="3" fillId="2" fontId="4" numFmtId="0" xfId="0" applyAlignment="1" applyBorder="1" applyFont="1">
      <alignment horizontal="center"/>
    </xf>
    <xf borderId="3" fillId="2" fontId="4" numFmtId="0" xfId="0" applyBorder="1" applyFont="1"/>
    <xf borderId="1" fillId="2" fontId="4" numFmtId="0" xfId="0" applyAlignment="1" applyBorder="1" applyFont="1">
      <alignment horizontal="center" shrinkToFit="0" wrapText="1"/>
    </xf>
    <xf borderId="4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/>
    </xf>
    <xf borderId="5" fillId="2" fontId="3" numFmtId="0" xfId="0" applyBorder="1" applyFont="1"/>
    <xf borderId="6" fillId="2" fontId="4" numFmtId="0" xfId="0" applyAlignment="1" applyBorder="1" applyFont="1">
      <alignment horizontal="center"/>
    </xf>
    <xf borderId="7" fillId="2" fontId="4" numFmtId="0" xfId="0" applyAlignment="1" applyBorder="1" applyFont="1">
      <alignment horizontal="center"/>
    </xf>
    <xf borderId="8" fillId="2" fontId="4" numFmtId="0" xfId="0" applyAlignment="1" applyBorder="1" applyFont="1">
      <alignment horizontal="left"/>
    </xf>
    <xf borderId="9" fillId="2" fontId="4" numFmtId="0" xfId="0" applyAlignment="1" applyBorder="1" applyFont="1">
      <alignment horizontal="center"/>
    </xf>
    <xf borderId="10" fillId="2" fontId="4" numFmtId="0" xfId="0" applyAlignment="1" applyBorder="1" applyFont="1">
      <alignment horizontal="center"/>
    </xf>
    <xf borderId="11" fillId="2" fontId="4" numFmtId="164" xfId="0" applyBorder="1" applyFont="1" applyNumberFormat="1"/>
    <xf borderId="12" fillId="2" fontId="4" numFmtId="10" xfId="0" applyAlignment="1" applyBorder="1" applyFont="1" applyNumberFormat="1">
      <alignment horizontal="center"/>
    </xf>
    <xf borderId="3" fillId="2" fontId="3" numFmtId="164" xfId="0" applyBorder="1" applyFont="1" applyNumberFormat="1"/>
    <xf borderId="13" fillId="2" fontId="4" numFmtId="0" xfId="0" applyAlignment="1" applyBorder="1" applyFont="1">
      <alignment horizontal="left"/>
    </xf>
    <xf borderId="14" fillId="2" fontId="4" numFmtId="0" xfId="0" applyAlignment="1" applyBorder="1" applyFont="1">
      <alignment horizontal="center"/>
    </xf>
    <xf borderId="3" fillId="2" fontId="4" numFmtId="9" xfId="0" applyAlignment="1" applyBorder="1" applyFont="1" applyNumberFormat="1">
      <alignment horizontal="center"/>
    </xf>
    <xf borderId="15" fillId="2" fontId="4" numFmtId="164" xfId="0" applyBorder="1" applyFont="1" applyNumberFormat="1"/>
    <xf borderId="16" fillId="2" fontId="4" numFmtId="10" xfId="0" applyAlignment="1" applyBorder="1" applyFont="1" applyNumberFormat="1">
      <alignment horizontal="center"/>
    </xf>
    <xf borderId="4" fillId="2" fontId="4" numFmtId="0" xfId="0" applyAlignment="1" applyBorder="1" applyFont="1">
      <alignment horizontal="left"/>
    </xf>
    <xf borderId="17" fillId="2" fontId="4" numFmtId="0" xfId="0" applyAlignment="1" applyBorder="1" applyFont="1">
      <alignment horizontal="center"/>
    </xf>
    <xf borderId="18" fillId="2" fontId="4" numFmtId="164" xfId="0" applyBorder="1" applyFont="1" applyNumberFormat="1"/>
    <xf borderId="7" fillId="2" fontId="4" numFmtId="10" xfId="0" applyAlignment="1" applyBorder="1" applyFont="1" applyNumberFormat="1">
      <alignment horizontal="center"/>
    </xf>
    <xf borderId="11" fillId="2" fontId="4" numFmtId="0" xfId="0" applyAlignment="1" applyBorder="1" applyFont="1">
      <alignment horizontal="left"/>
    </xf>
    <xf borderId="11" fillId="2" fontId="4" numFmtId="10" xfId="0" applyAlignment="1" applyBorder="1" applyFont="1" applyNumberFormat="1">
      <alignment horizontal="center"/>
    </xf>
    <xf borderId="1" fillId="2" fontId="4" numFmtId="0" xfId="0" applyAlignment="1" applyBorder="1" applyFont="1">
      <alignment horizontal="left" shrinkToFit="0" wrapText="1"/>
    </xf>
    <xf borderId="3" fillId="2" fontId="5" numFmtId="0" xfId="0" applyAlignment="1" applyBorder="1" applyFont="1">
      <alignment horizontal="left"/>
    </xf>
    <xf borderId="19" fillId="2" fontId="4" numFmtId="0" xfId="0" applyBorder="1" applyFont="1"/>
    <xf borderId="18" fillId="2" fontId="4" numFmtId="0" xfId="0" applyAlignment="1" applyBorder="1" applyFont="1">
      <alignment horizontal="center"/>
    </xf>
    <xf borderId="11" fillId="2" fontId="4" numFmtId="0" xfId="0" applyAlignment="1" applyBorder="1" applyFont="1">
      <alignment readingOrder="0"/>
    </xf>
    <xf borderId="11" fillId="2" fontId="4" numFmtId="0" xfId="0" applyAlignment="1" applyBorder="1" applyFont="1">
      <alignment horizontal="center"/>
    </xf>
    <xf borderId="11" fillId="2" fontId="5" numFmtId="165" xfId="0" applyAlignment="1" applyBorder="1" applyFont="1" applyNumberFormat="1">
      <alignment horizontal="center" readingOrder="0"/>
    </xf>
    <xf borderId="11" fillId="2" fontId="5" numFmtId="164" xfId="0" applyAlignment="1" applyBorder="1" applyFont="1" applyNumberFormat="1">
      <alignment readingOrder="0"/>
    </xf>
    <xf borderId="11" fillId="2" fontId="5" numFmtId="164" xfId="0" applyBorder="1" applyFont="1" applyNumberFormat="1"/>
    <xf borderId="20" fillId="2" fontId="3" numFmtId="0" xfId="0" applyBorder="1" applyFont="1"/>
    <xf borderId="11" fillId="2" fontId="4" numFmtId="0" xfId="0" applyBorder="1" applyFont="1"/>
    <xf borderId="11" fillId="2" fontId="5" numFmtId="165" xfId="0" applyAlignment="1" applyBorder="1" applyFont="1" applyNumberFormat="1">
      <alignment horizontal="center"/>
    </xf>
    <xf borderId="3" fillId="2" fontId="5" numFmtId="164" xfId="0" applyAlignment="1" applyBorder="1" applyFont="1" applyNumberFormat="1">
      <alignment horizontal="left"/>
    </xf>
    <xf borderId="21" fillId="2" fontId="5" numFmtId="2" xfId="0" applyAlignment="1" applyBorder="1" applyFont="1" applyNumberFormat="1">
      <alignment horizontal="center"/>
    </xf>
    <xf borderId="22" fillId="2" fontId="4" numFmtId="164" xfId="0" applyAlignment="1" applyBorder="1" applyFont="1" applyNumberFormat="1">
      <alignment horizontal="left"/>
    </xf>
    <xf borderId="3" fillId="2" fontId="4" numFmtId="164" xfId="0" applyAlignment="1" applyBorder="1" applyFont="1" applyNumberFormat="1">
      <alignment horizontal="left"/>
    </xf>
    <xf borderId="12" fillId="2" fontId="5" numFmtId="0" xfId="0" applyBorder="1" applyFont="1"/>
    <xf borderId="12" fillId="2" fontId="5" numFmtId="0" xfId="0" applyAlignment="1" applyBorder="1" applyFont="1">
      <alignment horizontal="center"/>
    </xf>
    <xf borderId="12" fillId="2" fontId="5" numFmtId="10" xfId="0" applyAlignment="1" applyBorder="1" applyFont="1" applyNumberFormat="1">
      <alignment horizontal="center"/>
    </xf>
    <xf borderId="12" fillId="2" fontId="5" numFmtId="164" xfId="0" applyAlignment="1" applyBorder="1" applyFont="1" applyNumberFormat="1">
      <alignment horizontal="left"/>
    </xf>
    <xf borderId="20" fillId="2" fontId="5" numFmtId="0" xfId="0" applyAlignment="1" applyBorder="1" applyFont="1">
      <alignment horizontal="left"/>
    </xf>
    <xf borderId="4" fillId="2" fontId="4" numFmtId="0" xfId="0" applyBorder="1" applyFont="1"/>
    <xf borderId="5" fillId="2" fontId="5" numFmtId="0" xfId="0" applyAlignment="1" applyBorder="1" applyFont="1">
      <alignment horizontal="center"/>
    </xf>
    <xf borderId="5" fillId="2" fontId="5" numFmtId="164" xfId="0" applyAlignment="1" applyBorder="1" applyFont="1" applyNumberFormat="1">
      <alignment horizontal="center"/>
    </xf>
    <xf borderId="5" fillId="2" fontId="5" numFmtId="164" xfId="0" applyAlignment="1" applyBorder="1" applyFont="1" applyNumberFormat="1">
      <alignment horizontal="left"/>
    </xf>
    <xf borderId="23" fillId="2" fontId="5" numFmtId="2" xfId="0" applyAlignment="1" applyBorder="1" applyFont="1" applyNumberForma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5" numFmtId="164" xfId="0" applyAlignment="1" applyFont="1" applyNumberFormat="1">
      <alignment horizontal="left"/>
    </xf>
    <xf borderId="0" fillId="0" fontId="5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4" numFmtId="164" xfId="0" applyFont="1" applyNumberFormat="1"/>
    <xf borderId="3" fillId="2" fontId="6" numFmtId="0" xfId="0" applyBorder="1" applyFont="1"/>
    <xf borderId="3" fillId="2" fontId="6" numFmtId="0" xfId="0" applyAlignment="1" applyBorder="1" applyFont="1">
      <alignment vertical="center"/>
    </xf>
    <xf borderId="3" fillId="2" fontId="6" numFmtId="0" xfId="0" applyAlignment="1" applyBorder="1" applyFont="1">
      <alignment horizontal="center"/>
    </xf>
    <xf borderId="24" fillId="2" fontId="7" numFmtId="0" xfId="0" applyAlignment="1" applyBorder="1" applyFont="1">
      <alignment horizontal="center" vertical="center"/>
    </xf>
    <xf borderId="25" fillId="0" fontId="2" numFmtId="0" xfId="0" applyBorder="1" applyFont="1"/>
    <xf borderId="26" fillId="0" fontId="2" numFmtId="0" xfId="0" applyBorder="1" applyFont="1"/>
    <xf borderId="3" fillId="2" fontId="8" numFmtId="0" xfId="0" applyBorder="1" applyFont="1"/>
    <xf borderId="27" fillId="2" fontId="7" numFmtId="0" xfId="0" applyAlignment="1" applyBorder="1" applyFont="1">
      <alignment horizontal="center" vertical="center"/>
    </xf>
    <xf borderId="3" fillId="2" fontId="7" numFmtId="0" xfId="0" applyAlignment="1" applyBorder="1" applyFont="1">
      <alignment horizontal="center" vertical="center"/>
    </xf>
    <xf borderId="28" fillId="2" fontId="7" numFmtId="0" xfId="0" applyAlignment="1" applyBorder="1" applyFont="1">
      <alignment horizontal="center" vertical="center"/>
    </xf>
    <xf borderId="27" fillId="2" fontId="9" numFmtId="0" xfId="0" applyAlignment="1" applyBorder="1" applyFont="1">
      <alignment horizontal="left" vertical="center"/>
    </xf>
    <xf borderId="29" fillId="2" fontId="9" numFmtId="9" xfId="0" applyAlignment="1" applyBorder="1" applyFont="1" applyNumberFormat="1">
      <alignment horizontal="center"/>
    </xf>
    <xf borderId="30" fillId="0" fontId="2" numFmtId="0" xfId="0" applyBorder="1" applyFont="1"/>
    <xf borderId="31" fillId="0" fontId="2" numFmtId="0" xfId="0" applyBorder="1" applyFont="1"/>
    <xf borderId="27" fillId="2" fontId="6" numFmtId="0" xfId="0" applyBorder="1" applyFont="1"/>
    <xf borderId="32" fillId="2" fontId="6" numFmtId="9" xfId="0" applyBorder="1" applyFont="1" applyNumberFormat="1"/>
    <xf borderId="11" fillId="2" fontId="6" numFmtId="9" xfId="0" applyAlignment="1" applyBorder="1" applyFont="1" applyNumberFormat="1">
      <alignment horizontal="center"/>
    </xf>
    <xf borderId="33" fillId="2" fontId="6" numFmtId="9" xfId="0" applyBorder="1" applyFont="1" applyNumberFormat="1"/>
    <xf borderId="34" fillId="2" fontId="6" numFmtId="0" xfId="0" applyAlignment="1" applyBorder="1" applyFont="1">
      <alignment horizontal="left" vertical="center"/>
    </xf>
    <xf borderId="35" fillId="2" fontId="6" numFmtId="0" xfId="0" applyAlignment="1" applyBorder="1" applyFont="1">
      <alignment horizontal="center" vertical="center"/>
    </xf>
    <xf borderId="36" fillId="2" fontId="6" numFmtId="10" xfId="0" applyAlignment="1" applyBorder="1" applyFont="1" applyNumberFormat="1">
      <alignment horizontal="center" vertical="center"/>
    </xf>
    <xf borderId="32" fillId="2" fontId="6" numFmtId="10" xfId="0" applyAlignment="1" applyBorder="1" applyFont="1" applyNumberFormat="1">
      <alignment horizontal="right"/>
    </xf>
    <xf borderId="11" fillId="2" fontId="6" numFmtId="10" xfId="0" applyAlignment="1" applyBorder="1" applyFont="1" applyNumberFormat="1">
      <alignment horizontal="right"/>
    </xf>
    <xf borderId="33" fillId="2" fontId="6" numFmtId="10" xfId="0" applyAlignment="1" applyBorder="1" applyFont="1" applyNumberFormat="1">
      <alignment horizontal="right"/>
    </xf>
    <xf borderId="32" fillId="2" fontId="6" numFmtId="0" xfId="0" applyAlignment="1" applyBorder="1" applyFont="1">
      <alignment horizontal="left" vertical="center"/>
    </xf>
    <xf borderId="11" fillId="2" fontId="6" numFmtId="0" xfId="0" applyAlignment="1" applyBorder="1" applyFont="1">
      <alignment horizontal="center" vertical="center"/>
    </xf>
    <xf borderId="33" fillId="2" fontId="6" numFmtId="10" xfId="0" applyAlignment="1" applyBorder="1" applyFont="1" applyNumberFormat="1">
      <alignment horizontal="center" vertical="center"/>
    </xf>
    <xf borderId="33" fillId="2" fontId="6" numFmtId="10" xfId="0" applyAlignment="1" applyBorder="1" applyFont="1" applyNumberFormat="1">
      <alignment horizontal="center" readingOrder="0" vertical="center"/>
    </xf>
    <xf borderId="11" fillId="2" fontId="6" numFmtId="10" xfId="0" applyAlignment="1" applyBorder="1" applyFont="1" applyNumberFormat="1">
      <alignment horizontal="center" readingOrder="0"/>
    </xf>
    <xf borderId="33" fillId="2" fontId="6" numFmtId="10" xfId="0" applyBorder="1" applyFont="1" applyNumberFormat="1"/>
    <xf borderId="37" fillId="2" fontId="6" numFmtId="0" xfId="0" applyAlignment="1" applyBorder="1" applyFont="1">
      <alignment horizontal="center" vertical="center"/>
    </xf>
    <xf borderId="32" fillId="2" fontId="6" numFmtId="0" xfId="0" applyAlignment="1" applyBorder="1" applyFont="1">
      <alignment horizontal="right"/>
    </xf>
    <xf borderId="11" fillId="2" fontId="6" numFmtId="0" xfId="0" applyAlignment="1" applyBorder="1" applyFont="1">
      <alignment horizontal="center"/>
    </xf>
    <xf borderId="33" fillId="2" fontId="6" numFmtId="0" xfId="0" applyBorder="1" applyFont="1"/>
    <xf borderId="38" fillId="2" fontId="6" numFmtId="0" xfId="0" applyAlignment="1" applyBorder="1" applyFont="1">
      <alignment horizontal="left" vertical="center"/>
    </xf>
    <xf borderId="39" fillId="0" fontId="2" numFmtId="0" xfId="0" applyBorder="1" applyFont="1"/>
    <xf borderId="40" fillId="2" fontId="6" numFmtId="10" xfId="0" applyAlignment="1" applyBorder="1" applyFont="1" applyNumberFormat="1">
      <alignment horizontal="center" vertical="center"/>
    </xf>
    <xf borderId="32" fillId="2" fontId="6" numFmtId="0" xfId="0" applyBorder="1" applyFont="1"/>
    <xf borderId="41" fillId="2" fontId="6" numFmtId="0" xfId="0" applyAlignment="1" applyBorder="1" applyFont="1">
      <alignment vertical="center"/>
    </xf>
    <xf borderId="42" fillId="2" fontId="6" numFmtId="0" xfId="0" applyAlignment="1" applyBorder="1" applyFont="1">
      <alignment vertical="center"/>
    </xf>
    <xf borderId="43" fillId="2" fontId="6" numFmtId="10" xfId="0" applyAlignment="1" applyBorder="1" applyFont="1" applyNumberFormat="1">
      <alignment vertical="center"/>
    </xf>
    <xf borderId="44" fillId="2" fontId="6" numFmtId="0" xfId="0" applyAlignment="1" applyBorder="1" applyFont="1">
      <alignment horizontal="left" vertical="center"/>
    </xf>
    <xf borderId="45" fillId="2" fontId="6" numFmtId="0" xfId="0" applyAlignment="1" applyBorder="1" applyFont="1">
      <alignment horizontal="left" vertical="center"/>
    </xf>
    <xf borderId="46" fillId="2" fontId="6" numFmtId="0" xfId="0" applyAlignment="1" applyBorder="1" applyFont="1">
      <alignment vertical="center"/>
    </xf>
    <xf borderId="4" fillId="2" fontId="9" numFmtId="0" xfId="0" applyAlignment="1" applyBorder="1" applyFont="1">
      <alignment shrinkToFit="0" vertical="center" wrapText="1"/>
    </xf>
    <xf borderId="5" fillId="2" fontId="6" numFmtId="0" xfId="0" applyAlignment="1" applyBorder="1" applyFont="1">
      <alignment vertical="center"/>
    </xf>
    <xf borderId="23" fillId="2" fontId="9" numFmtId="10" xfId="0" applyAlignment="1" applyBorder="1" applyFont="1" applyNumberFormat="1">
      <alignment horizontal="center" shrinkToFit="0" vertical="center" wrapText="1"/>
    </xf>
    <xf borderId="38" fillId="2" fontId="6" numFmtId="10" xfId="0" applyAlignment="1" applyBorder="1" applyFont="1" applyNumberFormat="1">
      <alignment horizontal="right"/>
    </xf>
    <xf borderId="47" fillId="2" fontId="6" numFmtId="10" xfId="0" applyAlignment="1" applyBorder="1" applyFont="1" applyNumberFormat="1">
      <alignment horizontal="right"/>
    </xf>
    <xf borderId="40" fillId="2" fontId="6" numFmtId="10" xfId="0" applyAlignment="1" applyBorder="1" applyFont="1" applyNumberForma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4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11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14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22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42.25"/>
    <col customWidth="1" min="2" max="2" width="10.75"/>
    <col customWidth="1" min="3" max="3" width="16.38"/>
    <col customWidth="1" min="4" max="4" width="15.13"/>
    <col customWidth="1" min="5" max="6" width="13.5"/>
    <col customWidth="1" min="7" max="7" width="11.25"/>
    <col customWidth="1" min="8" max="26" width="7.63"/>
  </cols>
  <sheetData>
    <row r="1" ht="12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5" t="s">
        <v>0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6" t="s">
        <v>1</v>
      </c>
      <c r="B3" s="2"/>
      <c r="C3" s="2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7"/>
      <c r="B4" s="7"/>
      <c r="C4" s="7"/>
      <c r="D4" s="7"/>
      <c r="E4" s="8"/>
      <c r="F4" s="8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9" t="s">
        <v>2</v>
      </c>
      <c r="B5" s="2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0" t="s">
        <v>3</v>
      </c>
      <c r="B6" s="11"/>
      <c r="C6" s="12"/>
      <c r="D6" s="12"/>
      <c r="E6" s="13" t="s">
        <v>4</v>
      </c>
      <c r="F6" s="14" t="s">
        <v>5</v>
      </c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15" t="str">
        <f>A15</f>
        <v>1- TRANSPORTE E DESTINAÇÃO</v>
      </c>
      <c r="B7" s="16"/>
      <c r="C7" s="16"/>
      <c r="D7" s="17"/>
      <c r="E7" s="18">
        <f>F21</f>
        <v>143162.28</v>
      </c>
      <c r="F7" s="19">
        <f t="shared" ref="F7:F9" si="1">IFERROR(E7/$E$9,0)</f>
        <v>0.8457374831</v>
      </c>
      <c r="G7" s="2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21" t="str">
        <f>A23</f>
        <v>2- BENEFÍCIOS E DESPESAS INDIRETAS (BDI)</v>
      </c>
      <c r="B8" s="22"/>
      <c r="C8" s="22"/>
      <c r="D8" s="23"/>
      <c r="E8" s="24">
        <f>F26</f>
        <v>26112.79987</v>
      </c>
      <c r="F8" s="25">
        <f t="shared" si="1"/>
        <v>0.1542625169</v>
      </c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26" t="s">
        <v>6</v>
      </c>
      <c r="B9" s="11"/>
      <c r="C9" s="11"/>
      <c r="D9" s="27"/>
      <c r="E9" s="28">
        <f>E7+E8</f>
        <v>169275.0799</v>
      </c>
      <c r="F9" s="29">
        <f t="shared" si="1"/>
        <v>1</v>
      </c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7"/>
      <c r="B10" s="7"/>
      <c r="C10" s="7"/>
      <c r="D10" s="7"/>
      <c r="E10" s="8"/>
      <c r="F10" s="8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7"/>
      <c r="B11" s="7"/>
      <c r="C11" s="7"/>
      <c r="D11" s="7"/>
      <c r="E11" s="8"/>
      <c r="F11" s="8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30" t="s">
        <v>7</v>
      </c>
      <c r="B12" s="31">
        <v>1.0</v>
      </c>
      <c r="C12" s="7"/>
      <c r="D12" s="3"/>
      <c r="E12" s="8"/>
      <c r="F12" s="8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7"/>
      <c r="B13" s="7"/>
      <c r="C13" s="7"/>
      <c r="D13" s="7"/>
      <c r="E13" s="8"/>
      <c r="F13" s="8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3"/>
      <c r="B14" s="3"/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32" t="s">
        <v>8</v>
      </c>
      <c r="B15" s="2"/>
      <c r="C15" s="2"/>
      <c r="D15" s="2"/>
      <c r="E15" s="2"/>
      <c r="F15" s="2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8" t="s">
        <v>9</v>
      </c>
      <c r="B16" s="33"/>
      <c r="C16" s="33"/>
      <c r="D16" s="33"/>
      <c r="E16" s="33"/>
      <c r="F16" s="33"/>
      <c r="G16" s="3"/>
      <c r="H16" s="4"/>
      <c r="I16" s="4"/>
      <c r="J16" s="4"/>
      <c r="K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34" t="s">
        <v>10</v>
      </c>
      <c r="B17" s="35" t="s">
        <v>11</v>
      </c>
      <c r="C17" s="35" t="s">
        <v>12</v>
      </c>
      <c r="D17" s="35" t="s">
        <v>13</v>
      </c>
      <c r="E17" s="35" t="s">
        <v>14</v>
      </c>
      <c r="F17" s="14" t="s">
        <v>15</v>
      </c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36" t="s">
        <v>16</v>
      </c>
      <c r="B18" s="37" t="s">
        <v>17</v>
      </c>
      <c r="C18" s="38">
        <v>618.0</v>
      </c>
      <c r="D18" s="39">
        <v>205.06</v>
      </c>
      <c r="E18" s="40">
        <f t="shared" ref="E18:E19" si="2">C18*D18</f>
        <v>126727.08</v>
      </c>
      <c r="F18" s="41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2" t="s">
        <v>18</v>
      </c>
      <c r="B19" s="37" t="s">
        <v>19</v>
      </c>
      <c r="C19" s="38">
        <v>16.0</v>
      </c>
      <c r="D19" s="39">
        <v>1027.2</v>
      </c>
      <c r="E19" s="40">
        <f t="shared" si="2"/>
        <v>16435.2</v>
      </c>
      <c r="F19" s="41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2" t="s">
        <v>20</v>
      </c>
      <c r="B20" s="37"/>
      <c r="C20" s="43"/>
      <c r="D20" s="40"/>
      <c r="E20" s="40">
        <f>E18+E19</f>
        <v>143162.28</v>
      </c>
      <c r="F20" s="41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3"/>
      <c r="B21" s="3"/>
      <c r="C21" s="3"/>
      <c r="D21" s="44" t="s">
        <v>21</v>
      </c>
      <c r="E21" s="45">
        <v>1.0</v>
      </c>
      <c r="F21" s="46">
        <f>E20*E21</f>
        <v>143162.28</v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3"/>
      <c r="B22" s="3"/>
      <c r="C22" s="3"/>
      <c r="D22" s="44"/>
      <c r="E22" s="44"/>
      <c r="F22" s="47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32" t="s">
        <v>22</v>
      </c>
      <c r="B23" s="2"/>
      <c r="C23" s="2"/>
      <c r="D23" s="2"/>
      <c r="E23" s="2"/>
      <c r="F23" s="2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34" t="s">
        <v>10</v>
      </c>
      <c r="B24" s="35" t="s">
        <v>11</v>
      </c>
      <c r="C24" s="35" t="s">
        <v>12</v>
      </c>
      <c r="D24" s="35" t="s">
        <v>13</v>
      </c>
      <c r="E24" s="35" t="s">
        <v>14</v>
      </c>
      <c r="F24" s="14" t="s">
        <v>15</v>
      </c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8" t="s">
        <v>23</v>
      </c>
      <c r="B25" s="49" t="s">
        <v>5</v>
      </c>
      <c r="C25" s="50">
        <f>BDI!C14</f>
        <v>0.1824</v>
      </c>
      <c r="D25" s="51">
        <f>F21</f>
        <v>143162.28</v>
      </c>
      <c r="E25" s="51">
        <f>C25*D25</f>
        <v>26112.79987</v>
      </c>
      <c r="F25" s="52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3"/>
      <c r="B26" s="3"/>
      <c r="C26" s="3"/>
      <c r="D26" s="44"/>
      <c r="E26" s="44"/>
      <c r="F26" s="46">
        <f>E25</f>
        <v>26112.79987</v>
      </c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3"/>
      <c r="B27" s="3"/>
      <c r="C27" s="3"/>
      <c r="D27" s="44"/>
      <c r="E27" s="44"/>
      <c r="F27" s="47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3" t="s">
        <v>24</v>
      </c>
      <c r="B28" s="54"/>
      <c r="C28" s="55"/>
      <c r="D28" s="56"/>
      <c r="E28" s="57"/>
      <c r="F28" s="46">
        <f>F21+F26</f>
        <v>169275.0799</v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3"/>
      <c r="B29" s="3"/>
      <c r="C29" s="3"/>
      <c r="D29" s="44"/>
      <c r="E29" s="44"/>
      <c r="F29" s="47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3"/>
      <c r="B30" s="3"/>
      <c r="C30" s="3"/>
      <c r="D30" s="44"/>
      <c r="E30" s="44"/>
      <c r="F30" s="47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3"/>
      <c r="B31" s="3"/>
      <c r="C31" s="3"/>
      <c r="D31" s="44"/>
      <c r="E31" s="44"/>
      <c r="F31" s="47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3"/>
      <c r="B32" s="3"/>
      <c r="C32" s="3"/>
      <c r="D32" s="44"/>
      <c r="E32" s="44"/>
      <c r="F32" s="47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3"/>
      <c r="B33" s="3"/>
      <c r="C33" s="3"/>
      <c r="D33" s="44"/>
      <c r="E33" s="44"/>
      <c r="F33" s="47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3"/>
      <c r="B34" s="3"/>
      <c r="C34" s="3"/>
      <c r="D34" s="44"/>
      <c r="E34" s="44"/>
      <c r="F34" s="47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3"/>
      <c r="B35" s="3"/>
      <c r="C35" s="3"/>
      <c r="D35" s="44"/>
      <c r="E35" s="44"/>
      <c r="F35" s="47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58"/>
      <c r="B36" s="59"/>
      <c r="C36" s="60"/>
      <c r="D36" s="61"/>
      <c r="E36" s="62"/>
      <c r="F36" s="62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63"/>
      <c r="B37" s="59"/>
      <c r="C37" s="59"/>
      <c r="D37" s="64"/>
      <c r="E37" s="62"/>
      <c r="F37" s="6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6">
    <mergeCell ref="A1:F1"/>
    <mergeCell ref="A2:F2"/>
    <mergeCell ref="A3:F3"/>
    <mergeCell ref="A5:F5"/>
    <mergeCell ref="A15:F15"/>
    <mergeCell ref="A23:F23"/>
  </mergeCells>
  <printOptions/>
  <pageMargins bottom="0.7874015748031497" footer="0.0" header="0.0" left="0.5118110236220472" right="0.24" top="0.7874015748031497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25"/>
    <col customWidth="1" min="2" max="26" width="7.63"/>
  </cols>
  <sheetData>
    <row r="1" ht="14.25" customHeight="1">
      <c r="A1" s="65"/>
      <c r="B1" s="66"/>
      <c r="C1" s="66"/>
      <c r="D1" s="65"/>
      <c r="E1" s="67"/>
      <c r="F1" s="65"/>
      <c r="G1" s="65"/>
    </row>
    <row r="2" ht="14.25" customHeight="1">
      <c r="A2" s="68" t="s">
        <v>25</v>
      </c>
      <c r="B2" s="69"/>
      <c r="C2" s="69"/>
      <c r="D2" s="69"/>
      <c r="E2" s="69"/>
      <c r="F2" s="70"/>
      <c r="G2" s="71"/>
    </row>
    <row r="3" ht="14.25" customHeight="1">
      <c r="A3" s="72"/>
      <c r="B3" s="73"/>
      <c r="C3" s="73"/>
      <c r="D3" s="73"/>
      <c r="E3" s="73"/>
      <c r="F3" s="74"/>
      <c r="G3" s="71"/>
    </row>
    <row r="4" ht="14.25" customHeight="1">
      <c r="A4" s="75"/>
      <c r="B4" s="66"/>
      <c r="C4" s="66"/>
      <c r="D4" s="76" t="s">
        <v>26</v>
      </c>
      <c r="E4" s="77"/>
      <c r="F4" s="78"/>
      <c r="G4" s="65"/>
    </row>
    <row r="5" ht="14.25" customHeight="1">
      <c r="A5" s="79"/>
      <c r="B5" s="65"/>
      <c r="C5" s="65"/>
      <c r="D5" s="80" t="s">
        <v>27</v>
      </c>
      <c r="E5" s="81" t="s">
        <v>28</v>
      </c>
      <c r="F5" s="82" t="s">
        <v>29</v>
      </c>
      <c r="G5" s="65"/>
    </row>
    <row r="6" ht="14.25" customHeight="1">
      <c r="A6" s="83" t="s">
        <v>30</v>
      </c>
      <c r="B6" s="84" t="s">
        <v>31</v>
      </c>
      <c r="C6" s="85">
        <v>0.035</v>
      </c>
      <c r="D6" s="86">
        <v>0.0297</v>
      </c>
      <c r="E6" s="87">
        <v>0.0508</v>
      </c>
      <c r="F6" s="88">
        <v>0.0627</v>
      </c>
      <c r="G6" s="65"/>
    </row>
    <row r="7" ht="14.25" customHeight="1">
      <c r="A7" s="89" t="s">
        <v>32</v>
      </c>
      <c r="B7" s="90" t="s">
        <v>33</v>
      </c>
      <c r="C7" s="91">
        <v>0.01</v>
      </c>
      <c r="D7" s="86">
        <f>0.3%+0.56%</f>
        <v>0.0086</v>
      </c>
      <c r="E7" s="87">
        <f>0.48%+0.85%</f>
        <v>0.0133</v>
      </c>
      <c r="F7" s="88">
        <f>0.82%+0.89%</f>
        <v>0.0171</v>
      </c>
      <c r="G7" s="65"/>
    </row>
    <row r="8" ht="14.25" customHeight="1">
      <c r="A8" s="89" t="s">
        <v>34</v>
      </c>
      <c r="B8" s="90" t="s">
        <v>35</v>
      </c>
      <c r="C8" s="92">
        <v>0.05</v>
      </c>
      <c r="D8" s="86">
        <v>0.0778</v>
      </c>
      <c r="E8" s="87">
        <v>0.1085</v>
      </c>
      <c r="F8" s="88">
        <v>0.1355</v>
      </c>
      <c r="G8" s="65"/>
    </row>
    <row r="9" ht="14.25" customHeight="1">
      <c r="A9" s="89" t="s">
        <v>36</v>
      </c>
      <c r="B9" s="90" t="s">
        <v>37</v>
      </c>
      <c r="C9" s="91">
        <f>(1+E9)^(E10/252)-1</f>
        <v>0.00594271104</v>
      </c>
      <c r="D9" s="86" t="s">
        <v>38</v>
      </c>
      <c r="E9" s="93">
        <v>0.1325</v>
      </c>
      <c r="F9" s="94"/>
      <c r="G9" s="65"/>
    </row>
    <row r="10" ht="14.25" customHeight="1">
      <c r="A10" s="89" t="s">
        <v>39</v>
      </c>
      <c r="B10" s="95" t="s">
        <v>40</v>
      </c>
      <c r="C10" s="91">
        <v>0.03</v>
      </c>
      <c r="D10" s="96" t="s">
        <v>41</v>
      </c>
      <c r="E10" s="97">
        <v>12.0</v>
      </c>
      <c r="F10" s="98"/>
      <c r="G10" s="65"/>
    </row>
    <row r="11" ht="14.25" customHeight="1">
      <c r="A11" s="99" t="s">
        <v>42</v>
      </c>
      <c r="B11" s="100"/>
      <c r="C11" s="101">
        <v>0.0365</v>
      </c>
      <c r="D11" s="102"/>
      <c r="E11" s="97"/>
      <c r="F11" s="98"/>
      <c r="G11" s="65"/>
    </row>
    <row r="12" ht="14.25" customHeight="1">
      <c r="A12" s="103" t="s">
        <v>43</v>
      </c>
      <c r="B12" s="104"/>
      <c r="C12" s="105"/>
      <c r="D12" s="102"/>
      <c r="E12" s="97"/>
      <c r="F12" s="98"/>
      <c r="G12" s="65"/>
    </row>
    <row r="13" ht="14.25" customHeight="1">
      <c r="A13" s="106" t="s">
        <v>44</v>
      </c>
      <c r="B13" s="107"/>
      <c r="C13" s="108"/>
      <c r="D13" s="102"/>
      <c r="E13" s="97"/>
      <c r="F13" s="98"/>
      <c r="G13" s="65"/>
    </row>
    <row r="14" ht="24.0" customHeight="1">
      <c r="A14" s="109" t="s">
        <v>45</v>
      </c>
      <c r="B14" s="110"/>
      <c r="C14" s="111">
        <f>ROUND((((1+C6+C7)*(1+C8)*(1+C9))/(1-(C10+C11))-1),4)</f>
        <v>0.1824</v>
      </c>
      <c r="D14" s="112">
        <v>0.2143</v>
      </c>
      <c r="E14" s="113">
        <v>0.2717</v>
      </c>
      <c r="F14" s="114">
        <v>0.3362</v>
      </c>
      <c r="G14" s="65"/>
    </row>
    <row r="15" ht="14.25" customHeight="1">
      <c r="A15" s="65"/>
      <c r="B15" s="65"/>
      <c r="C15" s="65"/>
      <c r="D15" s="65"/>
      <c r="E15" s="67"/>
      <c r="F15" s="65"/>
      <c r="G15" s="65"/>
    </row>
    <row r="16" ht="14.25" customHeight="1">
      <c r="A16" s="115"/>
      <c r="B16" s="115"/>
      <c r="C16" s="115"/>
      <c r="D16" s="115"/>
      <c r="E16" s="116"/>
      <c r="F16" s="115"/>
      <c r="G16" s="115"/>
    </row>
    <row r="17" ht="14.25" customHeight="1">
      <c r="A17" s="115"/>
      <c r="B17" s="115"/>
      <c r="C17" s="115"/>
      <c r="D17" s="115"/>
      <c r="E17" s="116"/>
      <c r="F17" s="115"/>
      <c r="G17" s="115"/>
    </row>
    <row r="18" ht="14.25" customHeight="1">
      <c r="A18" s="115"/>
      <c r="B18" s="115"/>
      <c r="C18" s="115"/>
      <c r="D18" s="115"/>
      <c r="E18" s="116"/>
      <c r="F18" s="115"/>
      <c r="G18" s="115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F2"/>
    <mergeCell ref="D4:F4"/>
    <mergeCell ref="B10:B11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2017-02-08T16:59:03Z</dcterms:created>
  <dc:creator>MEIOAMBIENTE</dc:creator>
</cp:coreProperties>
</file>