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85" yWindow="0" windowWidth="11115" windowHeight="10755"/>
  </bookViews>
  <sheets>
    <sheet name="Vigia 12NOITE LP" sheetId="1" r:id="rId1"/>
  </sheets>
  <calcPr calcId="144525"/>
  <extLst>
    <ext uri="GoogleSheetsCustomDataVersion1">
      <go:sheetsCustomData xmlns:go="http://customooxmlschemas.google.com/" r:id="" roundtripDataSignature="AMtx7misHHEKkz9rhbX8x/5MGT60wI1dHg=="/>
    </ext>
  </extLst>
</workbook>
</file>

<file path=xl/calcChain.xml><?xml version="1.0" encoding="utf-8"?>
<calcChain xmlns="http://schemas.openxmlformats.org/spreadsheetml/2006/main">
  <c r="E160" i="1" l="1"/>
  <c r="E77" i="1" l="1"/>
  <c r="D167" i="1" l="1"/>
  <c r="D168" i="1" s="1"/>
  <c r="D146" i="1"/>
  <c r="E146" i="1" s="1"/>
  <c r="D145" i="1"/>
  <c r="E145" i="1" s="1"/>
  <c r="E147" i="1" s="1"/>
  <c r="E155" i="1" s="1"/>
  <c r="E175" i="1" s="1"/>
  <c r="G140" i="1"/>
  <c r="E140" i="1"/>
  <c r="G139" i="1"/>
  <c r="E139" i="1"/>
  <c r="G138" i="1"/>
  <c r="E138" i="1"/>
  <c r="G137" i="1"/>
  <c r="E137" i="1"/>
  <c r="G136" i="1"/>
  <c r="E136" i="1"/>
  <c r="G135" i="1"/>
  <c r="E135" i="1"/>
  <c r="G134" i="1"/>
  <c r="E134" i="1"/>
  <c r="G133" i="1"/>
  <c r="E133" i="1"/>
  <c r="G132" i="1"/>
  <c r="E132" i="1"/>
  <c r="G131" i="1"/>
  <c r="E131" i="1"/>
  <c r="G130" i="1"/>
  <c r="E130" i="1"/>
  <c r="G129" i="1"/>
  <c r="G141" i="1" s="1"/>
  <c r="E129" i="1"/>
  <c r="E141" i="1" s="1"/>
  <c r="E88" i="1"/>
  <c r="E87" i="1"/>
  <c r="E86" i="1"/>
  <c r="D82" i="1"/>
  <c r="D110" i="1" s="1"/>
  <c r="D80" i="1"/>
  <c r="D67" i="1"/>
  <c r="E57" i="1"/>
  <c r="E44" i="1"/>
  <c r="C27" i="1"/>
  <c r="E22" i="1"/>
  <c r="E91" i="1" l="1"/>
  <c r="E97" i="1" s="1"/>
  <c r="E58" i="1"/>
  <c r="E59" i="1"/>
  <c r="E60" i="1"/>
  <c r="E61" i="1" l="1"/>
  <c r="E62" i="1" s="1"/>
  <c r="E171" i="1" l="1"/>
  <c r="E67" i="1"/>
  <c r="E151" i="1"/>
  <c r="E68" i="1"/>
  <c r="E69" i="1" l="1"/>
  <c r="E95" i="1" l="1"/>
  <c r="E115" i="1"/>
  <c r="E116" i="1" s="1"/>
  <c r="E121" i="1" s="1"/>
  <c r="C72" i="1"/>
  <c r="E111" i="1"/>
  <c r="E105" i="1"/>
  <c r="E76" i="1" l="1"/>
  <c r="E75" i="1"/>
  <c r="E81" i="1"/>
  <c r="E74" i="1"/>
  <c r="E73" i="1"/>
  <c r="E79" i="1"/>
  <c r="E78" i="1"/>
  <c r="E80" i="1" l="1"/>
  <c r="E82" i="1" s="1"/>
  <c r="E96" i="1" s="1"/>
  <c r="E98" i="1" s="1"/>
  <c r="E152" i="1" l="1"/>
  <c r="E172" i="1"/>
  <c r="E109" i="1"/>
  <c r="E103" i="1"/>
  <c r="E104" i="1" l="1"/>
  <c r="E106" i="1" s="1"/>
  <c r="E110" i="1"/>
  <c r="E112" i="1" s="1"/>
  <c r="E120" i="1" s="1"/>
  <c r="E119" i="1" l="1"/>
  <c r="E122" i="1" s="1"/>
  <c r="A128" i="1"/>
  <c r="H139" i="1" l="1"/>
  <c r="H131" i="1"/>
  <c r="H136" i="1"/>
  <c r="H133" i="1"/>
  <c r="H138" i="1"/>
  <c r="H130" i="1"/>
  <c r="H135" i="1"/>
  <c r="H140" i="1"/>
  <c r="H132" i="1"/>
  <c r="H137" i="1"/>
  <c r="H129" i="1"/>
  <c r="H134" i="1"/>
  <c r="E153" i="1"/>
  <c r="E173" i="1"/>
  <c r="H141" i="1" l="1"/>
  <c r="E154" i="1" s="1"/>
  <c r="E174" i="1" s="1"/>
  <c r="E156" i="1"/>
  <c r="C160" i="1" l="1"/>
  <c r="C161" i="1" l="1"/>
  <c r="E161" i="1" l="1"/>
  <c r="C166" i="1" s="1"/>
  <c r="E166" i="1" s="1"/>
  <c r="C164" i="1" l="1"/>
  <c r="E164" i="1" s="1"/>
  <c r="C165" i="1"/>
  <c r="E165" i="1" s="1"/>
  <c r="E167" i="1" l="1"/>
  <c r="E168" i="1" s="1"/>
  <c r="E176" i="1" s="1"/>
  <c r="E177" i="1" s="1"/>
  <c r="E180" i="1" l="1"/>
  <c r="E183" i="1"/>
  <c r="F183" i="1" s="1"/>
  <c r="E182" i="1"/>
  <c r="F182" i="1" s="1"/>
  <c r="E181" i="1"/>
  <c r="F181" i="1" s="1"/>
  <c r="F180" i="1" l="1"/>
  <c r="E184" i="1"/>
  <c r="F184" i="1" s="1"/>
</calcChain>
</file>

<file path=xl/sharedStrings.xml><?xml version="1.0" encoding="utf-8"?>
<sst xmlns="http://schemas.openxmlformats.org/spreadsheetml/2006/main" count="204" uniqueCount="151">
  <si>
    <t>PREFEITURA MUNICIPAL DE SANTO ANTÔNIO DA PATRULHA - RS</t>
  </si>
  <si>
    <t>PLANILHA - SERVIÇOS DE VIGIA - ESCOLAS MUNICIPAIS</t>
  </si>
  <si>
    <t>Dados da CCT</t>
  </si>
  <si>
    <t>Município/UF</t>
  </si>
  <si>
    <t>Santo Antônio da Patrulha/RS</t>
  </si>
  <si>
    <t>Serviço</t>
  </si>
  <si>
    <t>Vigia</t>
  </si>
  <si>
    <t>Categoria</t>
  </si>
  <si>
    <t>Porteiro/Vigia</t>
  </si>
  <si>
    <t>CBO</t>
  </si>
  <si>
    <t>CCT nº</t>
  </si>
  <si>
    <t>RS000051/2021</t>
  </si>
  <si>
    <t>Data base</t>
  </si>
  <si>
    <t>1º de janeiro</t>
  </si>
  <si>
    <t xml:space="preserve">Salário normativo </t>
  </si>
  <si>
    <t>Vale-alimentação</t>
  </si>
  <si>
    <t>nº</t>
  </si>
  <si>
    <t>valor</t>
  </si>
  <si>
    <t>desconto</t>
  </si>
  <si>
    <t>Vale-transporte</t>
  </si>
  <si>
    <t>desconto prop 12x36</t>
  </si>
  <si>
    <t>Plano de benefício social familiar</t>
  </si>
  <si>
    <t>Dados p/cálculo de Aviso-Prévio</t>
  </si>
  <si>
    <t>Dias aviso ano</t>
  </si>
  <si>
    <t>Dias proporc.</t>
  </si>
  <si>
    <t>Dias aviso</t>
  </si>
  <si>
    <t>Nº meses  no emprego</t>
  </si>
  <si>
    <t>Percentuais por tipo de desligamento</t>
  </si>
  <si>
    <t>Sem justa causa indenizado</t>
  </si>
  <si>
    <t>Sem justa causa trabalhado</t>
  </si>
  <si>
    <t>Com justa causa</t>
  </si>
  <si>
    <t>Outros tipos de desligamento</t>
  </si>
  <si>
    <t>Dados para cálculo de reposição de profissional ausente</t>
  </si>
  <si>
    <t>Incidência Anual</t>
  </si>
  <si>
    <t>Duração Legal da Ausência</t>
  </si>
  <si>
    <t>12h</t>
  </si>
  <si>
    <t>Proporção de  Dias afetados</t>
  </si>
  <si>
    <t>Dias de Reposição</t>
  </si>
  <si>
    <t>Férias</t>
  </si>
  <si>
    <t>Ausência justificada</t>
  </si>
  <si>
    <t>Acidente trabalho</t>
  </si>
  <si>
    <t>Afastamento por doença</t>
  </si>
  <si>
    <t>Consulta médica filho</t>
  </si>
  <si>
    <t>Óbitos na família</t>
  </si>
  <si>
    <t>Casamento</t>
  </si>
  <si>
    <t>Doação de sangue</t>
  </si>
  <si>
    <t>Testemunho</t>
  </si>
  <si>
    <t>Paternidade</t>
  </si>
  <si>
    <t>Maternidade</t>
  </si>
  <si>
    <t>Consulta pré-natal</t>
  </si>
  <si>
    <t>Total</t>
  </si>
  <si>
    <t>Adicional noturno</t>
  </si>
  <si>
    <t>Hora noturna reduzida 12x36</t>
  </si>
  <si>
    <t>Nº de meses de execução contratual</t>
  </si>
  <si>
    <t>Dias úteis no ano</t>
  </si>
  <si>
    <t>Média de dias mês</t>
  </si>
  <si>
    <t>Nº de horas mês</t>
  </si>
  <si>
    <t>PLANILHA DE CUSTOS -VIGIA 180H - SIMPLES NACIONAL</t>
  </si>
  <si>
    <t>MÓDULO I - COMPOSIÇÃO DA REMUNERAÇÃO</t>
  </si>
  <si>
    <t>horas</t>
  </si>
  <si>
    <t>%</t>
  </si>
  <si>
    <t>R$</t>
  </si>
  <si>
    <t>Salário-Base</t>
  </si>
  <si>
    <t>Adicional Noturno</t>
  </si>
  <si>
    <t>Adicional de hora noturna reduzida</t>
  </si>
  <si>
    <t>Intrajornada</t>
  </si>
  <si>
    <t>Ref. AN no DSR</t>
  </si>
  <si>
    <t>Total do Módulo 1</t>
  </si>
  <si>
    <t>MÓDULO 2 - ENCARGOS E BENEFÍCIOS ANUAIS, MENSAIS E DIÁRIOS</t>
  </si>
  <si>
    <t>Submódulo 2.1 - 13º Salário e Adicional de Férias</t>
  </si>
  <si>
    <t xml:space="preserve"> 13º Salário </t>
  </si>
  <si>
    <t>Adicional de férias</t>
  </si>
  <si>
    <t>Submódulo 2.2 - Encargos Previdenciários, (FGTS) e outras contribuições</t>
  </si>
  <si>
    <t>Base de cálculo (M1+2.1)</t>
  </si>
  <si>
    <t>INSS</t>
  </si>
  <si>
    <t>Salário Educação</t>
  </si>
  <si>
    <t>SAT</t>
  </si>
  <si>
    <t>SESC ou SESI</t>
  </si>
  <si>
    <t>SENAI - SENAC</t>
  </si>
  <si>
    <t>SEBRAE</t>
  </si>
  <si>
    <t>INCRA</t>
  </si>
  <si>
    <t>Subtotal -  GPS</t>
  </si>
  <si>
    <t>FGTS</t>
  </si>
  <si>
    <t>Submódulo 2.3 - Benefícios Mensais e Diários</t>
  </si>
  <si>
    <t>Transporte</t>
  </si>
  <si>
    <t>Auxílio-Refeição/Alimentação</t>
  </si>
  <si>
    <t>Plano de Benefício Social Familiar</t>
  </si>
  <si>
    <t>Seguro</t>
  </si>
  <si>
    <t>Outros (especificar)</t>
  </si>
  <si>
    <t>Resumo do Módulo 2 - Encargos e Benefícios anuais, mensais e diários</t>
  </si>
  <si>
    <t>Submódulo 2.2 - Encargos Previdenciários e FGTS</t>
  </si>
  <si>
    <t>Total do Módulo 2</t>
  </si>
  <si>
    <t>MÓDULO 3 - PROVISÃO PARA RESCISÃO</t>
  </si>
  <si>
    <t>Submódulo 3.1. Aviso Prévio Indenizado</t>
  </si>
  <si>
    <t>Aviso Prévio Indenizado</t>
  </si>
  <si>
    <t>Incidência do FGTS sobre o Aviso Prévio Indenizado</t>
  </si>
  <si>
    <t>Multa do FGTS e contribuição social sobre o Aviso Prévio Indenizado</t>
  </si>
  <si>
    <t>Subtotal do Submódulo 3.1</t>
  </si>
  <si>
    <t>Submódulo 3.2. Aviso Prévio Trabalhado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</si>
  <si>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</si>
  <si>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</si>
  <si>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</si>
  <si>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Subtotal do Submódulo 3.2</t>
  </si>
  <si>
    <t>Submódulo 3.3. - Demissão por Justa Causa</t>
  </si>
  <si>
    <t>Desconto do Submódulo 2.1</t>
  </si>
  <si>
    <t>Subtotal do Submódulo 3.3.</t>
  </si>
  <si>
    <t>Resumo do Módulo 3 - Provisão para rescisão</t>
  </si>
  <si>
    <t>Total do Módulo 3</t>
  </si>
  <si>
    <t>MÓDULO 4 - CUSTO DE REPOSIÇÃO DO PROFISSIONAL AUSENTE</t>
  </si>
  <si>
    <t xml:space="preserve"> Ausências Legais</t>
  </si>
  <si>
    <t>Dados para cálculo de profissional ausente</t>
  </si>
  <si>
    <t>44h</t>
  </si>
  <si>
    <t>12x36</t>
  </si>
  <si>
    <t>Valor</t>
  </si>
  <si>
    <t>MÓDULO 5 - INSUMOS DIVERSOS</t>
  </si>
  <si>
    <t xml:space="preserve"> Uniformes</t>
  </si>
  <si>
    <t>Descrição</t>
  </si>
  <si>
    <t>Quant./ano</t>
  </si>
  <si>
    <t>R$ Anual</t>
  </si>
  <si>
    <t xml:space="preserve">Camiseta masculina tradicional manga curta com gola redonda em poliviscose com serigrafia na frente, com identificação da empresa </t>
  </si>
  <si>
    <t>jaqueta em nylon impermeável forrada com matelassê, com tecido próprio para dias de chuva, com bordado na frente, com identificação da empresa</t>
  </si>
  <si>
    <t xml:space="preserve">Total </t>
  </si>
  <si>
    <t>TOTAL DOS MÓDULOS 1 a 5</t>
  </si>
  <si>
    <t>Módulo 1 - Composição da Remuneração</t>
  </si>
  <si>
    <t>Módulo 2 - Encargos e Benefícios Anuais, Mensais e Diários</t>
  </si>
  <si>
    <t>Módulo 3 - Provisão para Rescisão</t>
  </si>
  <si>
    <t>Módulo 4 - Reposição do Profissional Ausente</t>
  </si>
  <si>
    <t>Módulo 5 - Insumos Diversos</t>
  </si>
  <si>
    <t>MÓDULO 6 - BDI - CUSTOS INDIRETOS, LUCRO E TRIBUTOS</t>
  </si>
  <si>
    <t>Base cálculo</t>
  </si>
  <si>
    <t>Percentual</t>
  </si>
  <si>
    <t>Custos indiretos</t>
  </si>
  <si>
    <t>Lucro</t>
  </si>
  <si>
    <t>Tributos</t>
  </si>
  <si>
    <t>PIS</t>
  </si>
  <si>
    <t>COFINS</t>
  </si>
  <si>
    <t>ISS</t>
  </si>
  <si>
    <t>Total de tributos</t>
  </si>
  <si>
    <t>Total do Módulo 6</t>
  </si>
  <si>
    <t>TOTAL DOS MÓDULOS 1 A 6</t>
  </si>
  <si>
    <t xml:space="preserve">Módulo 6 - BDI </t>
  </si>
  <si>
    <t>Total do Vigia - mês</t>
  </si>
  <si>
    <t>Custo Estimado da Contratação</t>
  </si>
  <si>
    <t>Postos de trabalho</t>
  </si>
  <si>
    <t>Quantidade de vigias</t>
  </si>
  <si>
    <t>R$ mês</t>
  </si>
  <si>
    <t>R$ anual</t>
  </si>
  <si>
    <t>EMEF Antônio Laureano da Cunha Filho</t>
  </si>
  <si>
    <t>EMEF Santa Inês I</t>
  </si>
  <si>
    <t>EMEF Santa Inês II</t>
  </si>
  <si>
    <t>EMEI Soneca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</si>
</sst>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&quot;R$&quot;\ * #,##0.00_-;\-&quot;R$&quot;\ * #,##0.00_-;_-&quot;R$&quot;\ * &quot;-&quot;??_-;_-@"/>
    <numFmt numFmtId="165" formatCode="_-* #,##0.00_-;\-* #,##0.00_-;_-* &quot;-&quot;??_-;_-@"/>
    <numFmt numFmtId="166" formatCode="_-* #,##0.0000000000_-;\-* #,##0.0000000000_-;_-* &quot;-&quot;??_-;_-@"/>
    <numFmt numFmtId="167" formatCode="0.0000"/>
    <numFmt numFmtId="168" formatCode="#,##0.00_ ;\-#,##0.00\ "/>
    <numFmt numFmtId="169" formatCode="_-* #,##0.00_-;\-* #,##0.00_-;_-* &quot;-&quot;????????_-;_-@"/>
    <numFmt numFmtId="170" formatCode="_-* #,##0.00_-;\-* #,##0.00_-;_-* &quot;-&quot;????_-;_-@"/>
    <numFmt numFmtId="171" formatCode="_-* #,##0.0000_-;\-* #,##0.0000_-;_-* &quot;-&quot;????_-;_-@"/>
  </numFmts>
  <fonts count="19">
    <font>
      <sz val="11"/>
      <color theme="1"/>
      <name val="Arial"/>
    </font>
    <font>
      <b/>
      <sz val="11"/>
      <color theme="1"/>
      <name val="Calibri"/>
    </font>
    <font>
      <sz val="11"/>
      <color theme="1"/>
      <name val="Calibri"/>
    </font>
    <font>
      <b/>
      <sz val="12"/>
      <color rgb="FF000000"/>
      <name val="Calibri"/>
    </font>
    <font>
      <b/>
      <sz val="11"/>
      <color rgb="FF000000"/>
      <name val="Calibri"/>
    </font>
    <font>
      <b/>
      <sz val="12"/>
      <color theme="1"/>
      <name val="Calibri"/>
    </font>
    <font>
      <sz val="11"/>
      <name val="Arial"/>
    </font>
    <font>
      <sz val="11"/>
      <color rgb="FF000000"/>
      <name val="Calibri"/>
    </font>
    <font>
      <sz val="12"/>
      <color rgb="FF000000"/>
      <name val="Calibri"/>
    </font>
    <font>
      <sz val="11"/>
      <color rgb="FFFF0000"/>
      <name val="Calibri"/>
    </font>
    <font>
      <sz val="26"/>
      <color rgb="FFFF0000"/>
      <name val="Calibri"/>
    </font>
    <font>
      <sz val="11"/>
      <name val="Calibri"/>
    </font>
    <font>
      <b/>
      <sz val="11"/>
      <color rgb="FFFF0000"/>
      <name val="Calibri"/>
    </font>
    <font>
      <b/>
      <sz val="9"/>
      <color theme="1"/>
      <name val="Calibri"/>
    </font>
    <font>
      <sz val="9"/>
      <color theme="1"/>
      <name val="Calibri"/>
    </font>
    <font>
      <sz val="10"/>
      <color rgb="FF000000"/>
      <name val="Calibri"/>
    </font>
    <font>
      <sz val="9"/>
      <color rgb="FF000000"/>
      <name val="Calibri"/>
    </font>
    <font>
      <b/>
      <sz val="10"/>
      <color theme="1"/>
      <name val="Calibri"/>
    </font>
    <font>
      <b/>
      <sz val="11"/>
      <color theme="1"/>
      <name val="Calibri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224">
    <xf numFmtId="0" fontId="0" fillId="0" borderId="0" xfId="0" applyFont="1" applyAlignment="1"/>
    <xf numFmtId="0" fontId="2" fillId="0" borderId="0" xfId="0" applyFont="1"/>
    <xf numFmtId="165" fontId="2" fillId="0" borderId="0" xfId="0" applyNumberFormat="1" applyFont="1"/>
    <xf numFmtId="0" fontId="9" fillId="0" borderId="0" xfId="0" applyFont="1"/>
    <xf numFmtId="167" fontId="2" fillId="0" borderId="0" xfId="0" applyNumberFormat="1" applyFont="1"/>
    <xf numFmtId="10" fontId="2" fillId="0" borderId="0" xfId="0" applyNumberFormat="1" applyFont="1"/>
    <xf numFmtId="170" fontId="2" fillId="0" borderId="0" xfId="0" applyNumberFormat="1" applyFont="1"/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 applyAlignment="1" applyProtection="1">
      <alignment horizontal="center"/>
      <protection locked="0"/>
    </xf>
    <xf numFmtId="165" fontId="2" fillId="0" borderId="5" xfId="0" applyNumberFormat="1" applyFont="1" applyFill="1" applyBorder="1" applyAlignment="1" applyProtection="1">
      <alignment horizontal="center" vertical="center"/>
      <protection locked="0"/>
    </xf>
    <xf numFmtId="10" fontId="2" fillId="0" borderId="5" xfId="0" applyNumberFormat="1" applyFont="1" applyFill="1" applyBorder="1" applyAlignment="1" applyProtection="1">
      <alignment horizontal="right"/>
      <protection locked="0"/>
    </xf>
    <xf numFmtId="2" fontId="2" fillId="0" borderId="5" xfId="0" applyNumberFormat="1" applyFont="1" applyFill="1" applyBorder="1" applyAlignment="1" applyProtection="1">
      <alignment horizontal="right"/>
      <protection locked="0"/>
    </xf>
    <xf numFmtId="9" fontId="2" fillId="0" borderId="5" xfId="0" applyNumberFormat="1" applyFont="1" applyFill="1" applyBorder="1" applyAlignment="1" applyProtection="1">
      <alignment horizontal="right"/>
      <protection locked="0"/>
    </xf>
    <xf numFmtId="0" fontId="4" fillId="0" borderId="3" xfId="0" applyFont="1" applyFill="1" applyBorder="1" applyAlignment="1">
      <alignment horizontal="center"/>
    </xf>
    <xf numFmtId="0" fontId="7" fillId="0" borderId="5" xfId="0" applyFont="1" applyFill="1" applyBorder="1"/>
    <xf numFmtId="0" fontId="2" fillId="0" borderId="3" xfId="0" applyFont="1" applyFill="1" applyBorder="1"/>
    <xf numFmtId="0" fontId="2" fillId="0" borderId="4" xfId="0" applyFont="1" applyFill="1" applyBorder="1"/>
    <xf numFmtId="10" fontId="7" fillId="0" borderId="5" xfId="0" applyNumberFormat="1" applyFont="1" applyFill="1" applyBorder="1"/>
    <xf numFmtId="0" fontId="2" fillId="0" borderId="18" xfId="0" applyFont="1" applyFill="1" applyBorder="1" applyAlignment="1"/>
    <xf numFmtId="0" fontId="4" fillId="0" borderId="5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2" fillId="0" borderId="0" xfId="0" applyFont="1" applyFill="1"/>
    <xf numFmtId="168" fontId="7" fillId="0" borderId="5" xfId="0" applyNumberFormat="1" applyFont="1" applyFill="1" applyBorder="1" applyProtection="1">
      <protection locked="0"/>
    </xf>
    <xf numFmtId="168" fontId="7" fillId="0" borderId="0" xfId="0" applyNumberFormat="1" applyFont="1" applyFill="1"/>
    <xf numFmtId="10" fontId="7" fillId="0" borderId="5" xfId="0" applyNumberFormat="1" applyFont="1" applyFill="1" applyBorder="1" applyProtection="1">
      <protection locked="0"/>
    </xf>
    <xf numFmtId="10" fontId="2" fillId="0" borderId="5" xfId="0" applyNumberFormat="1" applyFont="1" applyFill="1" applyBorder="1" applyProtection="1">
      <protection locked="0"/>
    </xf>
    <xf numFmtId="10" fontId="4" fillId="0" borderId="5" xfId="0" applyNumberFormat="1" applyFont="1" applyFill="1" applyBorder="1" applyProtection="1">
      <protection locked="0"/>
    </xf>
    <xf numFmtId="168" fontId="4" fillId="0" borderId="5" xfId="0" applyNumberFormat="1" applyFont="1" applyFill="1" applyBorder="1" applyProtection="1">
      <protection locked="0"/>
    </xf>
    <xf numFmtId="168" fontId="4" fillId="0" borderId="0" xfId="0" applyNumberFormat="1" applyFont="1" applyFill="1"/>
    <xf numFmtId="0" fontId="7" fillId="0" borderId="0" xfId="0" applyFont="1" applyFill="1"/>
    <xf numFmtId="0" fontId="4" fillId="0" borderId="0" xfId="0" applyFont="1" applyFill="1" applyAlignment="1">
      <alignment horizontal="left"/>
    </xf>
    <xf numFmtId="168" fontId="7" fillId="0" borderId="0" xfId="0" applyNumberFormat="1" applyFont="1" applyFill="1" applyAlignment="1">
      <alignment horizontal="right"/>
    </xf>
    <xf numFmtId="168" fontId="4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right"/>
    </xf>
    <xf numFmtId="4" fontId="2" fillId="0" borderId="0" xfId="0" applyNumberFormat="1" applyFont="1" applyFill="1"/>
    <xf numFmtId="4" fontId="4" fillId="0" borderId="5" xfId="0" applyNumberFormat="1" applyFont="1" applyFill="1" applyBorder="1"/>
    <xf numFmtId="4" fontId="4" fillId="0" borderId="0" xfId="0" applyNumberFormat="1" applyFont="1" applyFill="1"/>
    <xf numFmtId="165" fontId="2" fillId="0" borderId="0" xfId="0" applyNumberFormat="1" applyFont="1" applyFill="1"/>
    <xf numFmtId="0" fontId="4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5" xfId="0" applyFont="1" applyFill="1" applyBorder="1"/>
    <xf numFmtId="2" fontId="2" fillId="0" borderId="0" xfId="0" applyNumberFormat="1" applyFont="1" applyFill="1"/>
    <xf numFmtId="2" fontId="2" fillId="0" borderId="5" xfId="0" applyNumberFormat="1" applyFont="1" applyFill="1" applyBorder="1"/>
    <xf numFmtId="9" fontId="2" fillId="0" borderId="5" xfId="0" applyNumberFormat="1" applyFont="1" applyFill="1" applyBorder="1" applyAlignment="1">
      <alignment horizontal="center"/>
    </xf>
    <xf numFmtId="2" fontId="1" fillId="0" borderId="0" xfId="0" applyNumberFormat="1" applyFont="1" applyFill="1"/>
    <xf numFmtId="169" fontId="2" fillId="0" borderId="0" xfId="0" applyNumberFormat="1" applyFont="1" applyFill="1"/>
    <xf numFmtId="0" fontId="4" fillId="0" borderId="0" xfId="0" applyFont="1" applyFill="1" applyAlignment="1">
      <alignment horizontal="right" wrapText="1"/>
    </xf>
    <xf numFmtId="9" fontId="7" fillId="0" borderId="0" xfId="0" applyNumberFormat="1" applyFont="1" applyFill="1" applyAlignment="1">
      <alignment horizontal="center"/>
    </xf>
    <xf numFmtId="2" fontId="4" fillId="0" borderId="0" xfId="0" applyNumberFormat="1" applyFont="1" applyFill="1"/>
    <xf numFmtId="2" fontId="9" fillId="0" borderId="0" xfId="0" applyNumberFormat="1" applyFont="1" applyFill="1"/>
    <xf numFmtId="0" fontId="8" fillId="0" borderId="0" xfId="0" applyFont="1" applyFill="1"/>
    <xf numFmtId="0" fontId="4" fillId="0" borderId="5" xfId="0" applyFont="1" applyFill="1" applyBorder="1"/>
    <xf numFmtId="2" fontId="12" fillId="0" borderId="5" xfId="0" applyNumberFormat="1" applyFont="1" applyFill="1" applyBorder="1"/>
    <xf numFmtId="2" fontId="12" fillId="0" borderId="0" xfId="0" applyNumberFormat="1" applyFont="1" applyFill="1"/>
    <xf numFmtId="0" fontId="4" fillId="0" borderId="3" xfId="0" applyFont="1" applyFill="1" applyBorder="1" applyAlignment="1">
      <alignment horizontal="right" wrapText="1"/>
    </xf>
    <xf numFmtId="0" fontId="4" fillId="0" borderId="4" xfId="0" applyFont="1" applyFill="1" applyBorder="1" applyAlignment="1">
      <alignment horizontal="right" wrapText="1"/>
    </xf>
    <xf numFmtId="0" fontId="13" fillId="0" borderId="5" xfId="0" applyFont="1" applyFill="1" applyBorder="1" applyAlignment="1">
      <alignment horizontal="center" wrapText="1"/>
    </xf>
    <xf numFmtId="167" fontId="14" fillId="0" borderId="5" xfId="0" applyNumberFormat="1" applyFont="1" applyFill="1" applyBorder="1"/>
    <xf numFmtId="0" fontId="14" fillId="0" borderId="5" xfId="0" applyFont="1" applyFill="1" applyBorder="1" applyAlignment="1" applyProtection="1">
      <alignment horizontal="left" wrapText="1"/>
      <protection locked="0"/>
    </xf>
    <xf numFmtId="167" fontId="14" fillId="0" borderId="5" xfId="0" applyNumberFormat="1" applyFont="1" applyFill="1" applyBorder="1" applyAlignment="1" applyProtection="1">
      <alignment horizontal="center" wrapText="1"/>
      <protection locked="0"/>
    </xf>
    <xf numFmtId="0" fontId="14" fillId="0" borderId="5" xfId="0" applyFont="1" applyFill="1" applyBorder="1" applyAlignment="1" applyProtection="1">
      <alignment horizontal="center" wrapText="1"/>
      <protection locked="0"/>
    </xf>
    <xf numFmtId="10" fontId="14" fillId="0" borderId="5" xfId="0" applyNumberFormat="1" applyFont="1" applyFill="1" applyBorder="1" applyAlignment="1" applyProtection="1">
      <alignment horizontal="center" wrapText="1"/>
      <protection locked="0"/>
    </xf>
    <xf numFmtId="167" fontId="14" fillId="0" borderId="5" xfId="0" applyNumberFormat="1" applyFont="1" applyFill="1" applyBorder="1" applyAlignment="1" applyProtection="1">
      <alignment wrapText="1"/>
      <protection locked="0"/>
    </xf>
    <xf numFmtId="167" fontId="14" fillId="0" borderId="2" xfId="0" applyNumberFormat="1" applyFont="1" applyFill="1" applyBorder="1" applyProtection="1">
      <protection locked="0"/>
    </xf>
    <xf numFmtId="167" fontId="14" fillId="0" borderId="5" xfId="0" applyNumberFormat="1" applyFont="1" applyFill="1" applyBorder="1" applyProtection="1">
      <protection locked="0"/>
    </xf>
    <xf numFmtId="0" fontId="14" fillId="0" borderId="5" xfId="0" applyFont="1" applyFill="1" applyBorder="1" applyAlignment="1" applyProtection="1">
      <alignment wrapText="1"/>
      <protection locked="0"/>
    </xf>
    <xf numFmtId="167" fontId="13" fillId="0" borderId="5" xfId="0" applyNumberFormat="1" applyFont="1" applyFill="1" applyBorder="1" applyProtection="1">
      <protection locked="0"/>
    </xf>
    <xf numFmtId="9" fontId="13" fillId="0" borderId="5" xfId="0" applyNumberFormat="1" applyFont="1" applyFill="1" applyBorder="1" applyProtection="1">
      <protection locked="0"/>
    </xf>
    <xf numFmtId="167" fontId="13" fillId="0" borderId="2" xfId="0" applyNumberFormat="1" applyFont="1" applyFill="1" applyBorder="1" applyProtection="1">
      <protection locked="0"/>
    </xf>
    <xf numFmtId="2" fontId="13" fillId="0" borderId="5" xfId="0" applyNumberFormat="1" applyFont="1" applyFill="1" applyBorder="1" applyProtection="1">
      <protection locked="0"/>
    </xf>
    <xf numFmtId="0" fontId="2" fillId="0" borderId="19" xfId="0" applyFont="1" applyFill="1" applyBorder="1" applyAlignment="1">
      <alignment horizontal="center"/>
    </xf>
    <xf numFmtId="0" fontId="15" fillId="0" borderId="5" xfId="0" applyFont="1" applyFill="1" applyBorder="1" applyAlignment="1">
      <alignment wrapText="1"/>
    </xf>
    <xf numFmtId="0" fontId="15" fillId="0" borderId="5" xfId="0" applyFont="1" applyFill="1" applyBorder="1" applyAlignment="1" applyProtection="1">
      <alignment horizontal="center" wrapText="1"/>
      <protection locked="0"/>
    </xf>
    <xf numFmtId="2" fontId="2" fillId="0" borderId="4" xfId="0" applyNumberFormat="1" applyFont="1" applyFill="1" applyBorder="1" applyAlignment="1" applyProtection="1">
      <alignment horizontal="right"/>
      <protection locked="0"/>
    </xf>
    <xf numFmtId="4" fontId="7" fillId="0" borderId="5" xfId="0" applyNumberFormat="1" applyFont="1" applyFill="1" applyBorder="1" applyProtection="1">
      <protection locked="0"/>
    </xf>
    <xf numFmtId="4" fontId="7" fillId="0" borderId="0" xfId="0" applyNumberFormat="1" applyFont="1" applyFill="1"/>
    <xf numFmtId="4" fontId="4" fillId="0" borderId="5" xfId="0" applyNumberFormat="1" applyFont="1" applyFill="1" applyBorder="1" applyProtection="1">
      <protection locked="0"/>
    </xf>
    <xf numFmtId="4" fontId="7" fillId="0" borderId="5" xfId="0" applyNumberFormat="1" applyFont="1" applyFill="1" applyBorder="1"/>
    <xf numFmtId="165" fontId="7" fillId="0" borderId="0" xfId="0" applyNumberFormat="1" applyFont="1" applyFill="1"/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165" fontId="4" fillId="0" borderId="4" xfId="0" applyNumberFormat="1" applyFont="1" applyFill="1" applyBorder="1"/>
    <xf numFmtId="2" fontId="7" fillId="0" borderId="0" xfId="0" applyNumberFormat="1" applyFont="1" applyFill="1"/>
    <xf numFmtId="168" fontId="2" fillId="0" borderId="0" xfId="0" applyNumberFormat="1" applyFont="1" applyFill="1"/>
    <xf numFmtId="4" fontId="12" fillId="0" borderId="0" xfId="0" applyNumberFormat="1" applyFont="1" applyFill="1"/>
    <xf numFmtId="0" fontId="9" fillId="0" borderId="0" xfId="0" applyFont="1" applyFill="1"/>
    <xf numFmtId="0" fontId="12" fillId="0" borderId="8" xfId="0" applyFont="1" applyFill="1" applyBorder="1" applyAlignment="1">
      <alignment horizontal="right"/>
    </xf>
    <xf numFmtId="0" fontId="17" fillId="0" borderId="5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0" fontId="17" fillId="0" borderId="5" xfId="0" applyFont="1" applyFill="1" applyBorder="1" applyAlignment="1" applyProtection="1">
      <alignment horizontal="center" vertical="center" wrapText="1"/>
      <protection locked="0"/>
    </xf>
    <xf numFmtId="0" fontId="18" fillId="0" borderId="5" xfId="0" applyFont="1" applyFill="1" applyBorder="1" applyAlignment="1" applyProtection="1">
      <alignment horizontal="center"/>
      <protection locked="0"/>
    </xf>
    <xf numFmtId="165" fontId="17" fillId="0" borderId="5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Alignment="1">
      <alignment horizontal="right"/>
    </xf>
    <xf numFmtId="0" fontId="12" fillId="0" borderId="0" xfId="0" applyFont="1" applyFill="1" applyAlignment="1" applyProtection="1">
      <alignment horizontal="right"/>
      <protection locked="0"/>
    </xf>
    <xf numFmtId="0" fontId="0" fillId="0" borderId="0" xfId="0" applyFont="1" applyFill="1" applyAlignment="1" applyProtection="1">
      <protection locked="0"/>
    </xf>
    <xf numFmtId="165" fontId="4" fillId="0" borderId="5" xfId="0" applyNumberFormat="1" applyFont="1" applyFill="1" applyBorder="1" applyAlignment="1" applyProtection="1">
      <alignment horizontal="right"/>
      <protection locked="0"/>
    </xf>
    <xf numFmtId="0" fontId="2" fillId="0" borderId="18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right" wrapText="1"/>
    </xf>
    <xf numFmtId="0" fontId="2" fillId="0" borderId="0" xfId="0" applyFont="1" applyFill="1" applyProtection="1">
      <protection locked="0"/>
    </xf>
    <xf numFmtId="0" fontId="4" fillId="0" borderId="0" xfId="0" applyFont="1" applyFill="1"/>
    <xf numFmtId="0" fontId="2" fillId="0" borderId="0" xfId="0" applyFont="1" applyFill="1" applyAlignment="1">
      <alignment horizontal="left"/>
    </xf>
    <xf numFmtId="0" fontId="2" fillId="0" borderId="2" xfId="0" applyFont="1" applyFill="1" applyBorder="1"/>
    <xf numFmtId="0" fontId="2" fillId="0" borderId="0" xfId="0" applyFont="1" applyFill="1" applyAlignment="1">
      <alignment horizontal="right"/>
    </xf>
    <xf numFmtId="10" fontId="2" fillId="0" borderId="0" xfId="0" applyNumberFormat="1" applyFont="1" applyFill="1" applyAlignment="1">
      <alignment horizontal="center"/>
    </xf>
    <xf numFmtId="9" fontId="2" fillId="0" borderId="0" xfId="0" applyNumberFormat="1" applyFont="1" applyFill="1" applyAlignment="1">
      <alignment horizontal="center"/>
    </xf>
    <xf numFmtId="0" fontId="2" fillId="0" borderId="4" xfId="0" applyFont="1" applyFill="1" applyBorder="1" applyAlignment="1">
      <alignment horizontal="center"/>
    </xf>
    <xf numFmtId="2" fontId="2" fillId="0" borderId="5" xfId="0" applyNumberFormat="1" applyFont="1" applyFill="1" applyBorder="1" applyAlignment="1">
      <alignment horizontal="right"/>
    </xf>
    <xf numFmtId="9" fontId="2" fillId="0" borderId="5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center"/>
    </xf>
    <xf numFmtId="0" fontId="4" fillId="0" borderId="5" xfId="0" applyFont="1" applyFill="1" applyBorder="1" applyAlignment="1">
      <alignment horizontal="center" wrapText="1"/>
    </xf>
    <xf numFmtId="0" fontId="7" fillId="0" borderId="5" xfId="0" applyFont="1" applyFill="1" applyBorder="1" applyAlignment="1" applyProtection="1">
      <alignment horizontal="center"/>
      <protection locked="0"/>
    </xf>
    <xf numFmtId="0" fontId="7" fillId="0" borderId="4" xfId="0" applyFont="1" applyFill="1" applyBorder="1" applyProtection="1">
      <protection locked="0"/>
    </xf>
    <xf numFmtId="0" fontId="7" fillId="0" borderId="5" xfId="0" applyFont="1" applyFill="1" applyBorder="1" applyProtection="1">
      <protection locked="0"/>
    </xf>
    <xf numFmtId="166" fontId="2" fillId="0" borderId="0" xfId="0" applyNumberFormat="1" applyFont="1" applyFill="1" applyAlignment="1">
      <alignment horizontal="left"/>
    </xf>
    <xf numFmtId="0" fontId="7" fillId="0" borderId="6" xfId="0" applyFont="1" applyFill="1" applyBorder="1"/>
    <xf numFmtId="0" fontId="7" fillId="0" borderId="8" xfId="0" applyFont="1" applyFill="1" applyBorder="1"/>
    <xf numFmtId="10" fontId="7" fillId="0" borderId="8" xfId="0" applyNumberFormat="1" applyFont="1" applyFill="1" applyBorder="1"/>
    <xf numFmtId="0" fontId="4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center" wrapText="1"/>
    </xf>
    <xf numFmtId="0" fontId="4" fillId="0" borderId="15" xfId="0" applyFont="1" applyFill="1" applyBorder="1" applyAlignment="1">
      <alignment horizontal="center" wrapText="1"/>
    </xf>
    <xf numFmtId="0" fontId="2" fillId="0" borderId="14" xfId="0" applyFont="1" applyFill="1" applyBorder="1" applyAlignment="1">
      <alignment horizontal="left" wrapText="1"/>
    </xf>
    <xf numFmtId="0" fontId="2" fillId="0" borderId="15" xfId="0" applyFont="1" applyFill="1" applyBorder="1" applyAlignment="1" applyProtection="1">
      <alignment horizontal="center" wrapText="1"/>
      <protection locked="0"/>
    </xf>
    <xf numFmtId="10" fontId="2" fillId="0" borderId="15" xfId="0" applyNumberFormat="1" applyFont="1" applyFill="1" applyBorder="1" applyAlignment="1" applyProtection="1">
      <alignment horizontal="center" wrapText="1"/>
      <protection locked="0"/>
    </xf>
    <xf numFmtId="0" fontId="2" fillId="0" borderId="15" xfId="0" applyFont="1" applyFill="1" applyBorder="1" applyAlignment="1" applyProtection="1">
      <alignment wrapText="1"/>
      <protection locked="0"/>
    </xf>
    <xf numFmtId="0" fontId="2" fillId="0" borderId="0" xfId="0" applyFont="1" applyFill="1" applyAlignment="1">
      <alignment wrapText="1"/>
    </xf>
    <xf numFmtId="0" fontId="2" fillId="0" borderId="14" xfId="0" applyFont="1" applyFill="1" applyBorder="1" applyAlignment="1">
      <alignment wrapText="1"/>
    </xf>
    <xf numFmtId="167" fontId="2" fillId="0" borderId="15" xfId="0" applyNumberFormat="1" applyFont="1" applyFill="1" applyBorder="1" applyAlignment="1" applyProtection="1">
      <alignment wrapText="1"/>
      <protection locked="0"/>
    </xf>
    <xf numFmtId="167" fontId="2" fillId="0" borderId="0" xfId="0" applyNumberFormat="1" applyFont="1" applyFill="1" applyAlignment="1">
      <alignment wrapText="1"/>
    </xf>
    <xf numFmtId="0" fontId="2" fillId="0" borderId="16" xfId="0" applyFont="1" applyFill="1" applyBorder="1" applyAlignment="1">
      <alignment wrapText="1"/>
    </xf>
    <xf numFmtId="0" fontId="2" fillId="0" borderId="17" xfId="0" applyFont="1" applyFill="1" applyBorder="1" applyAlignment="1" applyProtection="1">
      <alignment horizontal="center" wrapText="1"/>
      <protection locked="0"/>
    </xf>
    <xf numFmtId="10" fontId="2" fillId="0" borderId="17" xfId="0" applyNumberFormat="1" applyFont="1" applyFill="1" applyBorder="1" applyAlignment="1" applyProtection="1">
      <alignment horizontal="center" wrapText="1"/>
      <protection locked="0"/>
    </xf>
    <xf numFmtId="167" fontId="2" fillId="0" borderId="17" xfId="0" applyNumberFormat="1" applyFont="1" applyFill="1" applyBorder="1" applyAlignment="1" applyProtection="1">
      <alignment wrapText="1"/>
      <protection locked="0"/>
    </xf>
    <xf numFmtId="0" fontId="2" fillId="0" borderId="5" xfId="0" applyFont="1" applyFill="1" applyBorder="1" applyAlignment="1">
      <alignment wrapText="1"/>
    </xf>
    <xf numFmtId="0" fontId="2" fillId="0" borderId="5" xfId="0" applyFont="1" applyFill="1" applyBorder="1" applyAlignment="1" applyProtection="1">
      <alignment horizontal="center" wrapText="1"/>
      <protection locked="0"/>
    </xf>
    <xf numFmtId="10" fontId="2" fillId="0" borderId="5" xfId="0" applyNumberFormat="1" applyFont="1" applyFill="1" applyBorder="1" applyAlignment="1" applyProtection="1">
      <alignment horizontal="center" wrapText="1"/>
      <protection locked="0"/>
    </xf>
    <xf numFmtId="167" fontId="2" fillId="0" borderId="5" xfId="0" applyNumberFormat="1" applyFont="1" applyFill="1" applyBorder="1" applyAlignment="1" applyProtection="1">
      <alignment wrapText="1"/>
      <protection locked="0"/>
    </xf>
    <xf numFmtId="0" fontId="2" fillId="0" borderId="17" xfId="0" applyFont="1" applyFill="1" applyBorder="1" applyAlignment="1" applyProtection="1">
      <alignment wrapText="1"/>
      <protection locked="0"/>
    </xf>
    <xf numFmtId="0" fontId="4" fillId="0" borderId="5" xfId="0" applyFont="1" applyFill="1" applyBorder="1" applyProtection="1">
      <protection locked="0"/>
    </xf>
    <xf numFmtId="0" fontId="4" fillId="0" borderId="6" xfId="0" applyFont="1" applyFill="1" applyBorder="1" applyAlignment="1">
      <alignment horizontal="right"/>
    </xf>
    <xf numFmtId="0" fontId="4" fillId="0" borderId="8" xfId="0" applyFont="1" applyFill="1" applyBorder="1" applyAlignment="1">
      <alignment horizontal="right"/>
    </xf>
    <xf numFmtId="10" fontId="4" fillId="0" borderId="7" xfId="0" applyNumberFormat="1" applyFont="1" applyFill="1" applyBorder="1" applyAlignment="1" applyProtection="1">
      <alignment horizontal="right"/>
      <protection locked="0"/>
    </xf>
    <xf numFmtId="9" fontId="4" fillId="0" borderId="7" xfId="0" applyNumberFormat="1" applyFont="1" applyFill="1" applyBorder="1" applyAlignment="1" applyProtection="1">
      <alignment horizontal="right"/>
      <protection locked="0"/>
    </xf>
    <xf numFmtId="1" fontId="4" fillId="0" borderId="4" xfId="0" applyNumberFormat="1" applyFont="1" applyFill="1" applyBorder="1" applyAlignment="1" applyProtection="1">
      <alignment horizontal="right"/>
      <protection locked="0"/>
    </xf>
    <xf numFmtId="1" fontId="4" fillId="0" borderId="5" xfId="0" applyNumberFormat="1" applyFont="1" applyFill="1" applyBorder="1" applyAlignment="1" applyProtection="1">
      <alignment horizontal="right"/>
      <protection locked="0"/>
    </xf>
    <xf numFmtId="1" fontId="1" fillId="0" borderId="5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right"/>
    </xf>
    <xf numFmtId="165" fontId="7" fillId="0" borderId="5" xfId="0" applyNumberFormat="1" applyFont="1" applyFill="1" applyBorder="1"/>
    <xf numFmtId="9" fontId="7" fillId="0" borderId="5" xfId="0" applyNumberFormat="1" applyFont="1" applyFill="1" applyBorder="1"/>
    <xf numFmtId="165" fontId="2" fillId="0" borderId="5" xfId="0" applyNumberFormat="1" applyFont="1" applyFill="1" applyBorder="1"/>
    <xf numFmtId="165" fontId="7" fillId="0" borderId="4" xfId="0" applyNumberFormat="1" applyFont="1" applyFill="1" applyBorder="1"/>
    <xf numFmtId="165" fontId="4" fillId="0" borderId="5" xfId="0" applyNumberFormat="1" applyFont="1" applyFill="1" applyBorder="1"/>
    <xf numFmtId="165" fontId="4" fillId="0" borderId="0" xfId="0" applyNumberFormat="1" applyFont="1" applyFill="1"/>
    <xf numFmtId="167" fontId="2" fillId="0" borderId="0" xfId="0" applyNumberFormat="1" applyFont="1" applyFill="1"/>
    <xf numFmtId="10" fontId="2" fillId="0" borderId="0" xfId="0" applyNumberFormat="1" applyFont="1" applyFill="1"/>
    <xf numFmtId="168" fontId="7" fillId="0" borderId="5" xfId="0" applyNumberFormat="1" applyFont="1" applyFill="1" applyBorder="1" applyAlignment="1">
      <alignment horizontal="right"/>
    </xf>
    <xf numFmtId="168" fontId="4" fillId="0" borderId="5" xfId="0" applyNumberFormat="1" applyFont="1" applyFill="1" applyBorder="1" applyAlignment="1">
      <alignment horizontal="right"/>
    </xf>
    <xf numFmtId="4" fontId="2" fillId="0" borderId="5" xfId="0" applyNumberFormat="1" applyFont="1" applyFill="1" applyBorder="1"/>
    <xf numFmtId="0" fontId="10" fillId="0" borderId="0" xfId="0" applyFont="1" applyFill="1"/>
    <xf numFmtId="9" fontId="11" fillId="0" borderId="5" xfId="0" applyNumberFormat="1" applyFont="1" applyFill="1" applyBorder="1" applyAlignment="1">
      <alignment horizontal="center"/>
    </xf>
    <xf numFmtId="2" fontId="1" fillId="0" borderId="5" xfId="0" applyNumberFormat="1" applyFont="1" applyFill="1" applyBorder="1"/>
    <xf numFmtId="10" fontId="2" fillId="0" borderId="5" xfId="0" applyNumberFormat="1" applyFont="1" applyFill="1" applyBorder="1"/>
    <xf numFmtId="2" fontId="9" fillId="0" borderId="5" xfId="0" applyNumberFormat="1" applyFont="1" applyFill="1" applyBorder="1"/>
    <xf numFmtId="2" fontId="4" fillId="0" borderId="5" xfId="0" applyNumberFormat="1" applyFont="1" applyFill="1" applyBorder="1"/>
    <xf numFmtId="2" fontId="13" fillId="0" borderId="5" xfId="0" applyNumberFormat="1" applyFont="1" applyFill="1" applyBorder="1" applyAlignment="1">
      <alignment horizontal="center" wrapText="1"/>
    </xf>
    <xf numFmtId="171" fontId="2" fillId="0" borderId="0" xfId="0" applyNumberFormat="1" applyFont="1" applyFill="1"/>
    <xf numFmtId="0" fontId="16" fillId="0" borderId="21" xfId="0" applyFont="1" applyFill="1" applyBorder="1" applyAlignment="1">
      <alignment horizontal="center" wrapText="1"/>
    </xf>
    <xf numFmtId="0" fontId="15" fillId="0" borderId="0" xfId="0" applyFont="1" applyFill="1" applyAlignment="1">
      <alignment wrapText="1"/>
    </xf>
    <xf numFmtId="2" fontId="7" fillId="0" borderId="5" xfId="0" applyNumberFormat="1" applyFont="1" applyFill="1" applyBorder="1"/>
    <xf numFmtId="10" fontId="4" fillId="0" borderId="5" xfId="0" applyNumberFormat="1" applyFont="1" applyFill="1" applyBorder="1"/>
    <xf numFmtId="10" fontId="4" fillId="0" borderId="4" xfId="0" applyNumberFormat="1" applyFont="1" applyFill="1" applyBorder="1"/>
    <xf numFmtId="168" fontId="4" fillId="0" borderId="5" xfId="0" applyNumberFormat="1" applyFont="1" applyFill="1" applyBorder="1"/>
    <xf numFmtId="168" fontId="2" fillId="0" borderId="5" xfId="0" applyNumberFormat="1" applyFont="1" applyFill="1" applyBorder="1"/>
    <xf numFmtId="4" fontId="1" fillId="0" borderId="5" xfId="0" applyNumberFormat="1" applyFont="1" applyFill="1" applyBorder="1"/>
    <xf numFmtId="0" fontId="0" fillId="0" borderId="0" xfId="0" applyFont="1" applyFill="1" applyAlignment="1"/>
    <xf numFmtId="0" fontId="13" fillId="0" borderId="2" xfId="0" applyFont="1" applyFill="1" applyBorder="1" applyAlignment="1" applyProtection="1">
      <alignment horizontal="right"/>
      <protection locked="0"/>
    </xf>
    <xf numFmtId="0" fontId="6" fillId="0" borderId="3" xfId="0" applyFont="1" applyFill="1" applyBorder="1" applyProtection="1">
      <protection locked="0"/>
    </xf>
    <xf numFmtId="0" fontId="6" fillId="0" borderId="4" xfId="0" applyFont="1" applyFill="1" applyBorder="1" applyProtection="1">
      <protection locked="0"/>
    </xf>
    <xf numFmtId="0" fontId="4" fillId="0" borderId="2" xfId="0" applyFont="1" applyFill="1" applyBorder="1" applyAlignment="1">
      <alignment horizontal="center"/>
    </xf>
    <xf numFmtId="0" fontId="6" fillId="0" borderId="3" xfId="0" applyFont="1" applyFill="1" applyBorder="1"/>
    <xf numFmtId="0" fontId="6" fillId="0" borderId="4" xfId="0" applyFont="1" applyFill="1" applyBorder="1"/>
    <xf numFmtId="0" fontId="4" fillId="0" borderId="2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right"/>
    </xf>
    <xf numFmtId="0" fontId="2" fillId="0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right" wrapText="1"/>
    </xf>
    <xf numFmtId="0" fontId="4" fillId="0" borderId="2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center" wrapText="1"/>
    </xf>
    <xf numFmtId="0" fontId="13" fillId="0" borderId="2" xfId="0" applyFont="1" applyFill="1" applyBorder="1" applyAlignment="1">
      <alignment horizontal="left"/>
    </xf>
    <xf numFmtId="0" fontId="13" fillId="0" borderId="19" xfId="0" applyFont="1" applyFill="1" applyBorder="1" applyAlignment="1">
      <alignment horizontal="center" wrapText="1"/>
    </xf>
    <xf numFmtId="0" fontId="6" fillId="0" borderId="20" xfId="0" applyFont="1" applyFill="1" applyBorder="1"/>
    <xf numFmtId="0" fontId="13" fillId="0" borderId="2" xfId="0" applyFont="1" applyFill="1" applyBorder="1" applyAlignment="1" applyProtection="1">
      <alignment horizontal="center" wrapText="1"/>
      <protection locked="0"/>
    </xf>
    <xf numFmtId="9" fontId="13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right" wrapText="1"/>
    </xf>
    <xf numFmtId="0" fontId="4" fillId="0" borderId="2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left"/>
    </xf>
    <xf numFmtId="0" fontId="17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right"/>
    </xf>
    <xf numFmtId="0" fontId="7" fillId="0" borderId="2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8" fillId="0" borderId="2" xfId="0" applyFont="1" applyFill="1" applyBorder="1"/>
    <xf numFmtId="0" fontId="8" fillId="0" borderId="2" xfId="0" applyFont="1" applyFill="1" applyBorder="1" applyAlignment="1">
      <alignment horizontal="left"/>
    </xf>
    <xf numFmtId="0" fontId="2" fillId="0" borderId="0" xfId="0" applyFont="1"/>
    <xf numFmtId="0" fontId="0" fillId="0" borderId="0" xfId="0" applyFont="1" applyAlignment="1"/>
    <xf numFmtId="0" fontId="1" fillId="0" borderId="0" xfId="0" applyFont="1" applyFill="1" applyAlignment="1">
      <alignment horizontal="center"/>
    </xf>
    <xf numFmtId="0" fontId="0" fillId="0" borderId="0" xfId="0" applyFont="1" applyFill="1" applyAlignment="1"/>
    <xf numFmtId="0" fontId="3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/>
    <xf numFmtId="164" fontId="2" fillId="0" borderId="2" xfId="0" applyNumberFormat="1" applyFont="1" applyFill="1" applyBorder="1" applyAlignment="1">
      <alignment horizontal="left"/>
    </xf>
    <xf numFmtId="0" fontId="2" fillId="0" borderId="6" xfId="0" applyFont="1" applyFill="1" applyBorder="1" applyAlignment="1">
      <alignment horizontal="center"/>
    </xf>
    <xf numFmtId="0" fontId="6" fillId="0" borderId="7" xfId="0" applyFont="1" applyFill="1" applyBorder="1"/>
    <xf numFmtId="0" fontId="2" fillId="0" borderId="2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left" wrapText="1"/>
    </xf>
    <xf numFmtId="0" fontId="6" fillId="0" borderId="10" xfId="0" applyFont="1" applyFill="1" applyBorder="1"/>
    <xf numFmtId="0" fontId="4" fillId="0" borderId="11" xfId="0" applyFont="1" applyFill="1" applyBorder="1" applyAlignment="1">
      <alignment horizontal="center" wrapText="1"/>
    </xf>
    <xf numFmtId="0" fontId="6" fillId="0" borderId="14" xfId="0" applyFont="1" applyFill="1" applyBorder="1"/>
    <xf numFmtId="0" fontId="4" fillId="0" borderId="12" xfId="0" applyFont="1" applyFill="1" applyBorder="1" applyAlignment="1">
      <alignment horizontal="center" wrapText="1"/>
    </xf>
    <xf numFmtId="0" fontId="6" fillId="0" borderId="1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4"/>
  <sheetViews>
    <sheetView tabSelected="1" topLeftCell="A151" zoomScaleNormal="100" workbookViewId="0">
      <selection activeCell="E175" sqref="E175"/>
    </sheetView>
  </sheetViews>
  <sheetFormatPr defaultColWidth="12.625" defaultRowHeight="15" customHeight="1"/>
  <cols>
    <col min="1" max="1" width="18.125" style="177" customWidth="1"/>
    <col min="2" max="2" width="10.625" style="177" customWidth="1"/>
    <col min="3" max="3" width="8.875" style="177" customWidth="1"/>
    <col min="4" max="4" width="9.5" style="177" customWidth="1"/>
    <col min="5" max="5" width="9.75" style="177" customWidth="1"/>
    <col min="6" max="6" width="9.625" style="177" customWidth="1"/>
    <col min="7" max="7" width="7.625" style="177" customWidth="1"/>
    <col min="8" max="8" width="8.125" style="177" customWidth="1"/>
    <col min="9" max="9" width="14.25" style="177" customWidth="1"/>
    <col min="10" max="10" width="13.625" style="177" customWidth="1"/>
    <col min="11" max="11" width="13.625" customWidth="1"/>
    <col min="12" max="12" width="10.125" customWidth="1"/>
    <col min="13" max="13" width="14.75" customWidth="1"/>
    <col min="14" max="18" width="8" customWidth="1"/>
    <col min="19" max="26" width="7.625" customWidth="1"/>
  </cols>
  <sheetData>
    <row r="1" spans="1:26">
      <c r="A1" s="209" t="s">
        <v>0</v>
      </c>
      <c r="B1" s="210"/>
      <c r="C1" s="210"/>
      <c r="D1" s="210"/>
      <c r="E1" s="210"/>
      <c r="F1" s="21"/>
      <c r="G1" s="21"/>
      <c r="H1" s="21"/>
      <c r="I1" s="21"/>
      <c r="J1" s="2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>
      <c r="A2" s="211" t="s">
        <v>1</v>
      </c>
      <c r="B2" s="210"/>
      <c r="C2" s="210"/>
      <c r="D2" s="210"/>
      <c r="E2" s="210"/>
      <c r="F2" s="20"/>
      <c r="G2" s="102"/>
      <c r="H2" s="102"/>
      <c r="I2" s="21"/>
      <c r="J2" s="2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>
      <c r="A3" s="21"/>
      <c r="B3" s="212"/>
      <c r="C3" s="213"/>
      <c r="D3" s="213"/>
      <c r="E3" s="21"/>
      <c r="F3" s="21"/>
      <c r="G3" s="21"/>
      <c r="H3" s="21"/>
      <c r="I3" s="21"/>
      <c r="J3" s="2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184" t="s">
        <v>2</v>
      </c>
      <c r="B4" s="182"/>
      <c r="C4" s="182"/>
      <c r="D4" s="182"/>
      <c r="E4" s="183"/>
      <c r="F4" s="30"/>
      <c r="G4" s="102"/>
      <c r="H4" s="102"/>
      <c r="I4" s="21"/>
      <c r="J4" s="2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186" t="s">
        <v>3</v>
      </c>
      <c r="B5" s="183"/>
      <c r="C5" s="186" t="s">
        <v>4</v>
      </c>
      <c r="D5" s="182"/>
      <c r="E5" s="183"/>
      <c r="F5" s="103"/>
      <c r="G5" s="21"/>
      <c r="H5" s="21"/>
      <c r="I5" s="21"/>
      <c r="J5" s="2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186" t="s">
        <v>5</v>
      </c>
      <c r="B6" s="183"/>
      <c r="C6" s="186" t="s">
        <v>6</v>
      </c>
      <c r="D6" s="182"/>
      <c r="E6" s="183"/>
      <c r="F6" s="103"/>
      <c r="G6" s="21"/>
      <c r="H6" s="21"/>
      <c r="I6" s="21"/>
      <c r="J6" s="2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186" t="s">
        <v>7</v>
      </c>
      <c r="B7" s="183"/>
      <c r="C7" s="186" t="s">
        <v>8</v>
      </c>
      <c r="D7" s="182"/>
      <c r="E7" s="183"/>
      <c r="F7" s="103"/>
      <c r="G7" s="21"/>
      <c r="H7" s="21"/>
      <c r="I7" s="21"/>
      <c r="J7" s="2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>
      <c r="A8" s="186" t="s">
        <v>9</v>
      </c>
      <c r="B8" s="183"/>
      <c r="C8" s="186">
        <v>5174</v>
      </c>
      <c r="D8" s="182"/>
      <c r="E8" s="183"/>
      <c r="F8" s="103"/>
      <c r="G8" s="21"/>
      <c r="H8" s="21"/>
      <c r="I8" s="21"/>
      <c r="J8" s="2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186" t="s">
        <v>10</v>
      </c>
      <c r="B9" s="183"/>
      <c r="C9" s="186" t="s">
        <v>11</v>
      </c>
      <c r="D9" s="182"/>
      <c r="E9" s="183"/>
      <c r="F9" s="103"/>
      <c r="G9" s="21"/>
      <c r="H9" s="21"/>
      <c r="I9" s="21"/>
      <c r="J9" s="2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186" t="s">
        <v>12</v>
      </c>
      <c r="B10" s="183"/>
      <c r="C10" s="186" t="s">
        <v>13</v>
      </c>
      <c r="D10" s="182"/>
      <c r="E10" s="183"/>
      <c r="F10" s="103"/>
      <c r="G10" s="21"/>
      <c r="H10" s="21"/>
      <c r="I10" s="21"/>
      <c r="J10" s="2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04" t="s">
        <v>14</v>
      </c>
      <c r="B11" s="16">
        <v>180</v>
      </c>
      <c r="C11" s="214">
        <v>1426.75</v>
      </c>
      <c r="D11" s="182"/>
      <c r="E11" s="183"/>
      <c r="F11" s="103"/>
      <c r="G11" s="21"/>
      <c r="H11" s="43"/>
      <c r="I11" s="21"/>
      <c r="J11" s="2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103"/>
      <c r="B12" s="103"/>
      <c r="C12" s="105"/>
      <c r="D12" s="103"/>
      <c r="E12" s="103"/>
      <c r="F12" s="103"/>
      <c r="G12" s="21"/>
      <c r="H12" s="21"/>
      <c r="I12" s="21"/>
      <c r="J12" s="2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186" t="s">
        <v>15</v>
      </c>
      <c r="B13" s="183"/>
      <c r="C13" s="19" t="s">
        <v>16</v>
      </c>
      <c r="D13" s="19" t="s">
        <v>17</v>
      </c>
      <c r="E13" s="19" t="s">
        <v>18</v>
      </c>
      <c r="F13" s="20"/>
      <c r="G13" s="21"/>
      <c r="H13" s="21"/>
      <c r="I13" s="21"/>
      <c r="J13" s="2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215"/>
      <c r="B14" s="216"/>
      <c r="C14" s="8">
        <v>1</v>
      </c>
      <c r="D14" s="9">
        <v>18.2</v>
      </c>
      <c r="E14" s="10">
        <v>0.19</v>
      </c>
      <c r="F14" s="106"/>
      <c r="G14" s="21"/>
      <c r="H14" s="21"/>
      <c r="I14" s="21"/>
      <c r="J14" s="2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86" t="s">
        <v>19</v>
      </c>
      <c r="B15" s="183"/>
      <c r="C15" s="19" t="s">
        <v>16</v>
      </c>
      <c r="D15" s="19" t="s">
        <v>17</v>
      </c>
      <c r="E15" s="19" t="s">
        <v>18</v>
      </c>
      <c r="F15" s="20"/>
      <c r="G15" s="21"/>
      <c r="H15" s="21"/>
      <c r="I15" s="21"/>
      <c r="J15" s="2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217"/>
      <c r="B16" s="183"/>
      <c r="C16" s="8">
        <v>2</v>
      </c>
      <c r="D16" s="11">
        <v>4</v>
      </c>
      <c r="E16" s="12">
        <v>0.06</v>
      </c>
      <c r="F16" s="107"/>
      <c r="G16" s="21"/>
      <c r="H16" s="21"/>
      <c r="I16" s="21"/>
      <c r="J16" s="2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81"/>
      <c r="B17" s="108"/>
      <c r="C17" s="7"/>
      <c r="D17" s="109"/>
      <c r="E17" s="110" t="s">
        <v>20</v>
      </c>
      <c r="F17" s="107"/>
      <c r="G17" s="21"/>
      <c r="H17" s="21"/>
      <c r="I17" s="21"/>
      <c r="J17" s="2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81"/>
      <c r="B18" s="108"/>
      <c r="C18" s="8"/>
      <c r="D18" s="11"/>
      <c r="E18" s="12">
        <v>0.5</v>
      </c>
      <c r="F18" s="107"/>
      <c r="G18" s="21"/>
      <c r="H18" s="21"/>
      <c r="I18" s="21"/>
      <c r="J18" s="2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186" t="s">
        <v>21</v>
      </c>
      <c r="B19" s="183"/>
      <c r="C19" s="8"/>
      <c r="D19" s="11">
        <v>15.62</v>
      </c>
      <c r="E19" s="8"/>
      <c r="F19" s="111"/>
      <c r="G19" s="21"/>
      <c r="H19" s="21"/>
      <c r="I19" s="21"/>
      <c r="J19" s="2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30"/>
      <c r="B20" s="30"/>
      <c r="C20" s="29"/>
      <c r="D20" s="29"/>
      <c r="E20" s="29"/>
      <c r="F20" s="29"/>
      <c r="G20" s="21"/>
      <c r="H20" s="21"/>
      <c r="I20" s="21"/>
      <c r="J20" s="2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84" t="s">
        <v>22</v>
      </c>
      <c r="B21" s="183"/>
      <c r="C21" s="112" t="s">
        <v>23</v>
      </c>
      <c r="D21" s="112" t="s">
        <v>24</v>
      </c>
      <c r="E21" s="19" t="s">
        <v>25</v>
      </c>
      <c r="F21" s="20"/>
      <c r="G21" s="21"/>
      <c r="H21" s="30"/>
      <c r="I21" s="21"/>
      <c r="J21" s="2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42" t="s">
        <v>26</v>
      </c>
      <c r="B22" s="113">
        <v>12</v>
      </c>
      <c r="C22" s="114">
        <v>30</v>
      </c>
      <c r="D22" s="113">
        <v>0</v>
      </c>
      <c r="E22" s="8">
        <f>C22+D22</f>
        <v>30</v>
      </c>
      <c r="F22" s="111"/>
      <c r="G22" s="21"/>
      <c r="H22" s="37"/>
      <c r="I22" s="21"/>
      <c r="J22" s="2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201" t="s">
        <v>27</v>
      </c>
      <c r="B23" s="182"/>
      <c r="C23" s="183"/>
      <c r="D23" s="14"/>
      <c r="E23" s="14"/>
      <c r="F23" s="29"/>
      <c r="G23" s="21"/>
      <c r="H23" s="30"/>
      <c r="I23" s="21"/>
      <c r="J23" s="2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4" t="s">
        <v>28</v>
      </c>
      <c r="B24" s="14"/>
      <c r="C24" s="24">
        <v>0.55730000000000002</v>
      </c>
      <c r="D24" s="115"/>
      <c r="E24" s="115"/>
      <c r="F24" s="29"/>
      <c r="G24" s="21"/>
      <c r="H24" s="116"/>
      <c r="I24" s="21"/>
      <c r="J24" s="2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42" t="s">
        <v>29</v>
      </c>
      <c r="B25" s="14"/>
      <c r="C25" s="24">
        <v>6.1899999999999997E-2</v>
      </c>
      <c r="D25" s="115"/>
      <c r="E25" s="115"/>
      <c r="F25" s="29"/>
      <c r="G25" s="21"/>
      <c r="H25" s="102"/>
      <c r="I25" s="21"/>
      <c r="J25" s="2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86" t="s">
        <v>30</v>
      </c>
      <c r="B26" s="183"/>
      <c r="C26" s="24">
        <v>3.0800000000000001E-2</v>
      </c>
      <c r="D26" s="115"/>
      <c r="E26" s="115"/>
      <c r="F26" s="29"/>
      <c r="G26" s="21"/>
      <c r="H26" s="21"/>
      <c r="I26" s="21"/>
      <c r="J26" s="2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4" t="s">
        <v>31</v>
      </c>
      <c r="B27" s="14"/>
      <c r="C27" s="24">
        <f>(100%-(C24+C25+C26))</f>
        <v>0.35</v>
      </c>
      <c r="D27" s="115"/>
      <c r="E27" s="115"/>
      <c r="F27" s="29"/>
      <c r="G27" s="21"/>
      <c r="H27" s="102"/>
      <c r="I27" s="21"/>
      <c r="J27" s="2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17"/>
      <c r="B28" s="118"/>
      <c r="C28" s="119"/>
      <c r="D28" s="118"/>
      <c r="E28" s="118"/>
      <c r="F28" s="29"/>
      <c r="G28" s="21"/>
      <c r="H28" s="21"/>
      <c r="I28" s="21"/>
      <c r="J28" s="2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218" t="s">
        <v>32</v>
      </c>
      <c r="B29" s="219"/>
      <c r="C29" s="219"/>
      <c r="D29" s="219"/>
      <c r="E29" s="219"/>
      <c r="F29" s="120"/>
      <c r="G29" s="21"/>
      <c r="H29" s="102"/>
      <c r="I29" s="21"/>
      <c r="J29" s="2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220" t="s">
        <v>7</v>
      </c>
      <c r="B30" s="220" t="s">
        <v>33</v>
      </c>
      <c r="C30" s="220" t="s">
        <v>34</v>
      </c>
      <c r="D30" s="222" t="s">
        <v>35</v>
      </c>
      <c r="E30" s="223"/>
      <c r="F30" s="121"/>
      <c r="G30" s="21"/>
      <c r="H30" s="21"/>
      <c r="I30" s="21"/>
      <c r="J30" s="2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221"/>
      <c r="B31" s="221"/>
      <c r="C31" s="221"/>
      <c r="D31" s="122" t="s">
        <v>36</v>
      </c>
      <c r="E31" s="122" t="s">
        <v>37</v>
      </c>
      <c r="F31" s="121"/>
      <c r="G31" s="21"/>
      <c r="H31" s="21"/>
      <c r="I31" s="21"/>
      <c r="J31" s="2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23" t="s">
        <v>38</v>
      </c>
      <c r="B32" s="124">
        <v>1</v>
      </c>
      <c r="C32" s="124">
        <v>30</v>
      </c>
      <c r="D32" s="125">
        <v>0.69040000000000001</v>
      </c>
      <c r="E32" s="126">
        <v>20.712299999999999</v>
      </c>
      <c r="F32" s="127"/>
      <c r="G32" s="21"/>
      <c r="H32" s="21"/>
      <c r="I32" s="21"/>
      <c r="J32" s="2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28" t="s">
        <v>39</v>
      </c>
      <c r="B33" s="124">
        <v>1</v>
      </c>
      <c r="C33" s="124">
        <v>1</v>
      </c>
      <c r="D33" s="125">
        <v>1</v>
      </c>
      <c r="E33" s="129">
        <v>1</v>
      </c>
      <c r="F33" s="130"/>
      <c r="G33" s="21"/>
      <c r="H33" s="21"/>
      <c r="I33" s="21"/>
      <c r="J33" s="2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28" t="s">
        <v>40</v>
      </c>
      <c r="B34" s="124">
        <v>0.16420000000000001</v>
      </c>
      <c r="C34" s="124">
        <v>15</v>
      </c>
      <c r="D34" s="125">
        <v>0.69040000000000001</v>
      </c>
      <c r="E34" s="129">
        <v>1.7</v>
      </c>
      <c r="F34" s="130"/>
      <c r="G34" s="21"/>
      <c r="H34" s="21"/>
      <c r="I34" s="21"/>
      <c r="J34" s="2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28" t="s">
        <v>41</v>
      </c>
      <c r="B35" s="124">
        <v>1</v>
      </c>
      <c r="C35" s="124">
        <v>5</v>
      </c>
      <c r="D35" s="125">
        <v>0.69040000000000001</v>
      </c>
      <c r="E35" s="126">
        <v>3.4521000000000002</v>
      </c>
      <c r="F35" s="127"/>
      <c r="G35" s="21"/>
      <c r="H35" s="21"/>
      <c r="I35" s="21"/>
      <c r="J35" s="2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28" t="s">
        <v>42</v>
      </c>
      <c r="B36" s="124">
        <v>0.15310000000000001</v>
      </c>
      <c r="C36" s="124">
        <v>2</v>
      </c>
      <c r="D36" s="125">
        <v>1</v>
      </c>
      <c r="E36" s="126">
        <v>0.30630000000000002</v>
      </c>
      <c r="F36" s="127"/>
      <c r="G36" s="21"/>
      <c r="H36" s="21"/>
      <c r="I36" s="21"/>
      <c r="J36" s="2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28" t="s">
        <v>43</v>
      </c>
      <c r="B37" s="124">
        <v>3.0099999999999998E-2</v>
      </c>
      <c r="C37" s="124">
        <v>2</v>
      </c>
      <c r="D37" s="125">
        <v>0.69040000000000001</v>
      </c>
      <c r="E37" s="126">
        <v>4.1500000000000002E-2</v>
      </c>
      <c r="F37" s="127"/>
      <c r="G37" s="21"/>
      <c r="H37" s="21"/>
      <c r="I37" s="21"/>
      <c r="J37" s="2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28" t="s">
        <v>44</v>
      </c>
      <c r="B38" s="124">
        <v>1.6299999999999999E-2</v>
      </c>
      <c r="C38" s="124">
        <v>3</v>
      </c>
      <c r="D38" s="125">
        <v>1</v>
      </c>
      <c r="E38" s="126">
        <v>4.8899999999999999E-2</v>
      </c>
      <c r="F38" s="127"/>
      <c r="G38" s="21"/>
      <c r="H38" s="21"/>
      <c r="I38" s="21"/>
      <c r="J38" s="2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28" t="s">
        <v>45</v>
      </c>
      <c r="B39" s="124">
        <v>0.02</v>
      </c>
      <c r="C39" s="124">
        <v>1</v>
      </c>
      <c r="D39" s="125">
        <v>1</v>
      </c>
      <c r="E39" s="129">
        <v>0.02</v>
      </c>
      <c r="F39" s="130"/>
      <c r="G39" s="21"/>
      <c r="H39" s="21"/>
      <c r="I39" s="21"/>
      <c r="J39" s="2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31" t="s">
        <v>46</v>
      </c>
      <c r="B40" s="132">
        <v>4.0000000000000001E-3</v>
      </c>
      <c r="C40" s="132">
        <v>1</v>
      </c>
      <c r="D40" s="133">
        <v>1</v>
      </c>
      <c r="E40" s="134">
        <v>4.0000000000000001E-3</v>
      </c>
      <c r="F40" s="130"/>
      <c r="G40" s="21"/>
      <c r="H40" s="21"/>
      <c r="I40" s="21"/>
      <c r="J40" s="2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35" t="s">
        <v>47</v>
      </c>
      <c r="B41" s="136">
        <v>4.2000000000000003E-2</v>
      </c>
      <c r="C41" s="136">
        <v>20</v>
      </c>
      <c r="D41" s="137">
        <v>0.69040000000000001</v>
      </c>
      <c r="E41" s="138">
        <v>0.06</v>
      </c>
      <c r="F41" s="130"/>
      <c r="G41" s="21"/>
      <c r="H41" s="21"/>
      <c r="I41" s="21"/>
      <c r="J41" s="2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28" t="s">
        <v>48</v>
      </c>
      <c r="B42" s="124">
        <v>3.8E-3</v>
      </c>
      <c r="C42" s="124">
        <v>180</v>
      </c>
      <c r="D42" s="125">
        <v>0.69040000000000001</v>
      </c>
      <c r="E42" s="129">
        <v>3.282</v>
      </c>
      <c r="F42" s="130"/>
      <c r="G42" s="21"/>
      <c r="H42" s="21"/>
      <c r="I42" s="21"/>
      <c r="J42" s="2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31" t="s">
        <v>49</v>
      </c>
      <c r="B43" s="132">
        <v>2.9999999999999997E-4</v>
      </c>
      <c r="C43" s="132">
        <v>6</v>
      </c>
      <c r="D43" s="133">
        <v>1</v>
      </c>
      <c r="E43" s="139">
        <v>1.32E-2</v>
      </c>
      <c r="F43" s="127"/>
      <c r="G43" s="21"/>
      <c r="H43" s="21"/>
      <c r="I43" s="21"/>
      <c r="J43" s="2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85" t="s">
        <v>50</v>
      </c>
      <c r="B44" s="182"/>
      <c r="C44" s="182"/>
      <c r="D44" s="183"/>
      <c r="E44" s="140">
        <f>SUM(E32:E43)</f>
        <v>30.6403</v>
      </c>
      <c r="F44" s="102"/>
      <c r="G44" s="21"/>
      <c r="H44" s="21"/>
      <c r="I44" s="21"/>
      <c r="J44" s="2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41"/>
      <c r="B45" s="142"/>
      <c r="C45" s="142"/>
      <c r="D45" s="142"/>
      <c r="E45" s="102"/>
      <c r="F45" s="102"/>
      <c r="G45" s="21"/>
      <c r="H45" s="21"/>
      <c r="I45" s="21"/>
      <c r="J45" s="2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201" t="s">
        <v>51</v>
      </c>
      <c r="B46" s="182"/>
      <c r="C46" s="183"/>
      <c r="D46" s="143">
        <v>0.58330000000000004</v>
      </c>
      <c r="E46" s="102"/>
      <c r="F46" s="102"/>
      <c r="G46" s="21"/>
      <c r="H46" s="21"/>
      <c r="I46" s="21"/>
      <c r="J46" s="2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201" t="s">
        <v>52</v>
      </c>
      <c r="B47" s="182"/>
      <c r="C47" s="183"/>
      <c r="D47" s="144">
        <v>0.08</v>
      </c>
      <c r="E47" s="102"/>
      <c r="F47" s="102"/>
      <c r="G47" s="21"/>
      <c r="H47" s="21"/>
      <c r="I47" s="21"/>
      <c r="J47" s="2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205" t="s">
        <v>53</v>
      </c>
      <c r="B48" s="182"/>
      <c r="C48" s="183"/>
      <c r="D48" s="145">
        <v>12</v>
      </c>
      <c r="E48" s="21"/>
      <c r="F48" s="21"/>
      <c r="G48" s="21"/>
      <c r="H48" s="21"/>
      <c r="I48" s="21"/>
      <c r="J48" s="2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206" t="s">
        <v>54</v>
      </c>
      <c r="B49" s="182"/>
      <c r="C49" s="183"/>
      <c r="D49" s="146">
        <v>252</v>
      </c>
      <c r="E49" s="21"/>
      <c r="F49" s="21"/>
      <c r="G49" s="21"/>
      <c r="H49" s="21"/>
      <c r="I49" s="21"/>
      <c r="J49" s="2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86" t="s">
        <v>55</v>
      </c>
      <c r="B50" s="182"/>
      <c r="C50" s="183"/>
      <c r="D50" s="146">
        <v>15</v>
      </c>
      <c r="E50" s="21"/>
      <c r="F50" s="21"/>
      <c r="G50" s="21"/>
      <c r="H50" s="21"/>
      <c r="I50" s="207"/>
      <c r="J50" s="208"/>
      <c r="K50" s="208"/>
      <c r="L50" s="208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86" t="s">
        <v>56</v>
      </c>
      <c r="B51" s="182"/>
      <c r="C51" s="183"/>
      <c r="D51" s="147">
        <v>180</v>
      </c>
      <c r="E51" s="87"/>
      <c r="F51" s="87"/>
      <c r="G51" s="87"/>
      <c r="H51" s="87"/>
      <c r="I51" s="87"/>
      <c r="J51" s="87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81" t="s">
        <v>57</v>
      </c>
      <c r="B53" s="182"/>
      <c r="C53" s="182"/>
      <c r="D53" s="182"/>
      <c r="E53" s="183"/>
      <c r="F53" s="20"/>
      <c r="G53" s="21"/>
      <c r="H53" s="21"/>
      <c r="I53" s="21"/>
      <c r="J53" s="2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48"/>
      <c r="B54" s="148"/>
      <c r="C54" s="148"/>
      <c r="D54" s="148"/>
      <c r="E54" s="148"/>
      <c r="F54" s="20"/>
      <c r="G54" s="21"/>
      <c r="H54" s="21"/>
      <c r="I54" s="21"/>
      <c r="J54" s="2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203" t="s">
        <v>58</v>
      </c>
      <c r="B55" s="182"/>
      <c r="C55" s="182"/>
      <c r="D55" s="182"/>
      <c r="E55" s="183"/>
      <c r="F55" s="20"/>
      <c r="G55" s="21"/>
      <c r="H55" s="21"/>
      <c r="I55" s="21"/>
      <c r="J55" s="2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99"/>
      <c r="B56" s="13">
        <v>180</v>
      </c>
      <c r="C56" s="149" t="s">
        <v>59</v>
      </c>
      <c r="D56" s="19" t="s">
        <v>60</v>
      </c>
      <c r="E56" s="19" t="s">
        <v>61</v>
      </c>
      <c r="F56" s="20"/>
      <c r="G56" s="21"/>
      <c r="H56" s="21"/>
      <c r="I56" s="21"/>
      <c r="J56" s="2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204" t="s">
        <v>62</v>
      </c>
      <c r="B57" s="182"/>
      <c r="C57" s="183"/>
      <c r="D57" s="14"/>
      <c r="E57" s="150">
        <f>(C11/B11)*B56</f>
        <v>1426.75</v>
      </c>
      <c r="F57" s="80"/>
      <c r="G57" s="21"/>
      <c r="H57" s="21"/>
      <c r="I57" s="21"/>
      <c r="J57" s="2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204" t="s">
        <v>63</v>
      </c>
      <c r="B58" s="182"/>
      <c r="C58" s="183"/>
      <c r="D58" s="151">
        <v>0.2</v>
      </c>
      <c r="E58" s="150">
        <f>((E57*D46)*D58)</f>
        <v>166.44465500000001</v>
      </c>
      <c r="F58" s="80"/>
      <c r="G58" s="21"/>
      <c r="H58" s="21"/>
      <c r="I58" s="21"/>
      <c r="J58" s="2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98" t="s">
        <v>64</v>
      </c>
      <c r="B59" s="15"/>
      <c r="C59" s="16"/>
      <c r="D59" s="17"/>
      <c r="E59" s="152">
        <f>((E57+E58)/D51)*14.28</f>
        <v>126.39344263</v>
      </c>
      <c r="F59" s="37"/>
      <c r="G59" s="21"/>
      <c r="H59" s="21"/>
      <c r="I59" s="21"/>
      <c r="J59" s="2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8" t="s">
        <v>65</v>
      </c>
      <c r="B60" s="15"/>
      <c r="C60" s="16"/>
      <c r="D60" s="17"/>
      <c r="E60" s="153">
        <f>((E57+E58)/180)*15</f>
        <v>132.76622125</v>
      </c>
      <c r="F60" s="37"/>
      <c r="G60" s="21"/>
      <c r="H60" s="21"/>
      <c r="I60" s="21"/>
      <c r="J60" s="2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204" t="s">
        <v>66</v>
      </c>
      <c r="B61" s="182"/>
      <c r="C61" s="183"/>
      <c r="D61" s="17"/>
      <c r="E61" s="150">
        <f>(((E58+E59)/15)*4)</f>
        <v>78.090159368000002</v>
      </c>
      <c r="F61" s="37"/>
      <c r="G61" s="21"/>
      <c r="H61" s="21"/>
      <c r="I61" s="21"/>
      <c r="J61" s="2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85" t="s">
        <v>67</v>
      </c>
      <c r="B62" s="182"/>
      <c r="C62" s="182"/>
      <c r="D62" s="183"/>
      <c r="E62" s="154">
        <f>SUM(E57:E61)</f>
        <v>1930.444478248</v>
      </c>
      <c r="F62" s="155"/>
      <c r="G62" s="105"/>
      <c r="H62" s="21"/>
      <c r="I62" s="21"/>
      <c r="J62" s="2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81" t="s">
        <v>68</v>
      </c>
      <c r="B64" s="182"/>
      <c r="C64" s="182"/>
      <c r="D64" s="182"/>
      <c r="E64" s="183"/>
      <c r="F64" s="20"/>
      <c r="G64" s="21"/>
      <c r="H64" s="21"/>
      <c r="I64" s="21"/>
      <c r="J64" s="2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84" t="s">
        <v>69</v>
      </c>
      <c r="B65" s="182"/>
      <c r="C65" s="182"/>
      <c r="D65" s="182"/>
      <c r="E65" s="183"/>
      <c r="F65" s="30"/>
      <c r="G65" s="21"/>
      <c r="H65" s="156"/>
      <c r="I65" s="156"/>
      <c r="J65" s="43"/>
      <c r="K65" s="4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81"/>
      <c r="B66" s="182"/>
      <c r="C66" s="183"/>
      <c r="D66" s="19" t="s">
        <v>60</v>
      </c>
      <c r="E66" s="19" t="s">
        <v>61</v>
      </c>
      <c r="F66" s="20"/>
      <c r="G66" s="21"/>
      <c r="H66" s="43"/>
      <c r="I66" s="43"/>
      <c r="J66" s="157"/>
      <c r="K66" s="1"/>
      <c r="L66" s="1"/>
      <c r="M66" s="4"/>
      <c r="N66" s="1"/>
      <c r="O66" s="1"/>
      <c r="P66" s="1"/>
      <c r="Q66" s="1"/>
      <c r="R66" s="5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201" t="s">
        <v>70</v>
      </c>
      <c r="B67" s="182"/>
      <c r="C67" s="183"/>
      <c r="D67" s="17">
        <f>1/12</f>
        <v>8.3333333333333329E-2</v>
      </c>
      <c r="E67" s="150">
        <f>E62*D67</f>
        <v>160.87037318733331</v>
      </c>
      <c r="F67" s="80"/>
      <c r="G67" s="21"/>
      <c r="H67" s="21"/>
      <c r="I67" s="21"/>
      <c r="J67" s="2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86" t="s">
        <v>71</v>
      </c>
      <c r="B68" s="182"/>
      <c r="C68" s="183"/>
      <c r="D68" s="17">
        <v>0.33329999999999999</v>
      </c>
      <c r="E68" s="150">
        <f>(E62*D68)/12</f>
        <v>53.618095383338193</v>
      </c>
      <c r="F68" s="80"/>
      <c r="G68" s="21"/>
      <c r="H68" s="21"/>
      <c r="I68" s="21"/>
      <c r="J68" s="2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85" t="s">
        <v>50</v>
      </c>
      <c r="B69" s="182"/>
      <c r="C69" s="182"/>
      <c r="D69" s="183"/>
      <c r="E69" s="154">
        <f>SUM(E67:E68)</f>
        <v>214.4884685706715</v>
      </c>
      <c r="F69" s="155"/>
      <c r="G69" s="21"/>
      <c r="H69" s="21"/>
      <c r="I69" s="21"/>
      <c r="J69" s="21"/>
      <c r="K69" s="1"/>
      <c r="L69" s="5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29"/>
      <c r="B70" s="29"/>
      <c r="C70" s="29"/>
      <c r="D70" s="29"/>
      <c r="E70" s="29"/>
      <c r="F70" s="29"/>
      <c r="G70" s="21"/>
      <c r="H70" s="21"/>
      <c r="I70" s="21"/>
      <c r="J70" s="2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84" t="s">
        <v>72</v>
      </c>
      <c r="B71" s="182"/>
      <c r="C71" s="182"/>
      <c r="D71" s="182"/>
      <c r="E71" s="183"/>
      <c r="F71" s="30"/>
      <c r="G71" s="21"/>
      <c r="H71" s="21"/>
      <c r="I71" s="21"/>
      <c r="J71" s="2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86" t="s">
        <v>73</v>
      </c>
      <c r="B72" s="183"/>
      <c r="C72" s="150">
        <f>E62+E69</f>
        <v>2144.9329468186716</v>
      </c>
      <c r="D72" s="19" t="s">
        <v>60</v>
      </c>
      <c r="E72" s="19" t="s">
        <v>61</v>
      </c>
      <c r="F72" s="20"/>
      <c r="G72" s="21"/>
      <c r="H72" s="21"/>
      <c r="I72" s="21"/>
      <c r="J72" s="2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86" t="s">
        <v>74</v>
      </c>
      <c r="B73" s="182"/>
      <c r="C73" s="183"/>
      <c r="D73" s="17">
        <v>0.2</v>
      </c>
      <c r="E73" s="22">
        <f t="shared" ref="E73:E79" si="0">$C$72*D73</f>
        <v>428.98658936373431</v>
      </c>
      <c r="F73" s="23"/>
      <c r="G73" s="21"/>
      <c r="H73" s="21"/>
      <c r="I73" s="21"/>
      <c r="J73" s="2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86" t="s">
        <v>75</v>
      </c>
      <c r="B74" s="182"/>
      <c r="C74" s="183"/>
      <c r="D74" s="24">
        <v>2.5000000000000001E-2</v>
      </c>
      <c r="E74" s="22">
        <f t="shared" si="0"/>
        <v>53.623323670466789</v>
      </c>
      <c r="F74" s="23"/>
      <c r="G74" s="21"/>
      <c r="H74" s="21"/>
      <c r="I74" s="21"/>
      <c r="J74" s="2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86" t="s">
        <v>76</v>
      </c>
      <c r="B75" s="182"/>
      <c r="C75" s="183"/>
      <c r="D75" s="24">
        <v>0.03</v>
      </c>
      <c r="E75" s="22">
        <f t="shared" si="0"/>
        <v>64.347988404560141</v>
      </c>
      <c r="F75" s="23"/>
      <c r="G75" s="21"/>
      <c r="H75" s="21"/>
      <c r="I75" s="21"/>
      <c r="J75" s="2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86" t="s">
        <v>77</v>
      </c>
      <c r="B76" s="182"/>
      <c r="C76" s="183"/>
      <c r="D76" s="24">
        <v>1.4999999999999999E-2</v>
      </c>
      <c r="E76" s="22">
        <f t="shared" si="0"/>
        <v>32.17399420228007</v>
      </c>
      <c r="F76" s="23"/>
      <c r="G76" s="21"/>
      <c r="H76" s="21"/>
      <c r="I76" s="21"/>
      <c r="J76" s="2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86" t="s">
        <v>78</v>
      </c>
      <c r="B77" s="182"/>
      <c r="C77" s="183"/>
      <c r="D77" s="25">
        <v>0.01</v>
      </c>
      <c r="E77" s="22">
        <f t="shared" si="0"/>
        <v>21.449329468186715</v>
      </c>
      <c r="F77" s="23"/>
      <c r="G77" s="21"/>
      <c r="H77" s="21"/>
      <c r="I77" s="21"/>
      <c r="J77" s="2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86" t="s">
        <v>79</v>
      </c>
      <c r="B78" s="182"/>
      <c r="C78" s="183"/>
      <c r="D78" s="25">
        <v>6.0000000000000001E-3</v>
      </c>
      <c r="E78" s="22">
        <f t="shared" si="0"/>
        <v>12.86959768091203</v>
      </c>
      <c r="F78" s="23"/>
      <c r="G78" s="21"/>
      <c r="H78" s="21"/>
      <c r="I78" s="21"/>
      <c r="J78" s="2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86" t="s">
        <v>80</v>
      </c>
      <c r="B79" s="182"/>
      <c r="C79" s="183"/>
      <c r="D79" s="25">
        <v>2E-3</v>
      </c>
      <c r="E79" s="22">
        <f t="shared" si="0"/>
        <v>4.2898658936373435</v>
      </c>
      <c r="F79" s="23"/>
      <c r="G79" s="21"/>
      <c r="H79" s="21"/>
      <c r="I79" s="21"/>
      <c r="J79" s="2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85" t="s">
        <v>81</v>
      </c>
      <c r="B80" s="182"/>
      <c r="C80" s="183"/>
      <c r="D80" s="26">
        <f t="shared" ref="D80:E80" si="1">SUM(D73:D79)</f>
        <v>0.28800000000000003</v>
      </c>
      <c r="E80" s="27">
        <f t="shared" si="1"/>
        <v>617.74068868377753</v>
      </c>
      <c r="F80" s="28"/>
      <c r="G80" s="21"/>
      <c r="H80" s="21"/>
      <c r="I80" s="21"/>
      <c r="J80" s="2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86" t="s">
        <v>82</v>
      </c>
      <c r="B81" s="182"/>
      <c r="C81" s="183"/>
      <c r="D81" s="25">
        <v>0.08</v>
      </c>
      <c r="E81" s="22">
        <f>C72*D81</f>
        <v>171.59463574549372</v>
      </c>
      <c r="F81" s="23"/>
      <c r="G81" s="21"/>
      <c r="H81" s="21"/>
      <c r="I81" s="21"/>
      <c r="J81" s="2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85" t="s">
        <v>50</v>
      </c>
      <c r="B82" s="182"/>
      <c r="C82" s="183"/>
      <c r="D82" s="26">
        <f t="shared" ref="D82:E82" si="2">SUM(D80:D81)</f>
        <v>0.36800000000000005</v>
      </c>
      <c r="E82" s="27">
        <f t="shared" si="2"/>
        <v>789.33532442927128</v>
      </c>
      <c r="F82" s="28"/>
      <c r="G82" s="21"/>
      <c r="H82" s="21"/>
      <c r="I82" s="21"/>
      <c r="J82" s="2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29"/>
      <c r="B83" s="29"/>
      <c r="C83" s="29"/>
      <c r="D83" s="29"/>
      <c r="E83" s="29"/>
      <c r="F83" s="29"/>
      <c r="G83" s="21"/>
      <c r="H83" s="21"/>
      <c r="I83" s="21"/>
      <c r="J83" s="2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84" t="s">
        <v>83</v>
      </c>
      <c r="B84" s="182"/>
      <c r="C84" s="182"/>
      <c r="D84" s="182"/>
      <c r="E84" s="183"/>
      <c r="F84" s="30"/>
      <c r="G84" s="21"/>
      <c r="H84" s="21"/>
      <c r="I84" s="21"/>
      <c r="J84" s="2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202"/>
      <c r="B85" s="182"/>
      <c r="C85" s="182"/>
      <c r="D85" s="183"/>
      <c r="E85" s="19" t="s">
        <v>61</v>
      </c>
      <c r="F85" s="20"/>
      <c r="G85" s="21"/>
      <c r="H85" s="21"/>
      <c r="I85" s="21"/>
      <c r="J85" s="2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86" t="s">
        <v>84</v>
      </c>
      <c r="B86" s="182"/>
      <c r="C86" s="182"/>
      <c r="D86" s="183"/>
      <c r="E86" s="158">
        <f>((D16*C16)*D50)-(E11*E18)*E16</f>
        <v>120</v>
      </c>
      <c r="F86" s="31"/>
      <c r="G86" s="21"/>
      <c r="H86" s="21"/>
      <c r="I86" s="21"/>
      <c r="J86" s="2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86" t="s">
        <v>85</v>
      </c>
      <c r="B87" s="182"/>
      <c r="C87" s="182"/>
      <c r="D87" s="183"/>
      <c r="E87" s="158">
        <f>((C14*D14)*D50)-(((C14*D14)*D50)*E14)</f>
        <v>221.13</v>
      </c>
      <c r="F87" s="31"/>
      <c r="G87" s="21"/>
      <c r="H87" s="21"/>
      <c r="I87" s="21"/>
      <c r="J87" s="2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86" t="s">
        <v>86</v>
      </c>
      <c r="B88" s="182"/>
      <c r="C88" s="182"/>
      <c r="D88" s="183"/>
      <c r="E88" s="158">
        <f>D19</f>
        <v>15.62</v>
      </c>
      <c r="F88" s="31"/>
      <c r="G88" s="21"/>
      <c r="H88" s="21"/>
      <c r="I88" s="21"/>
      <c r="J88" s="2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86" t="s">
        <v>87</v>
      </c>
      <c r="B89" s="182"/>
      <c r="C89" s="182"/>
      <c r="D89" s="183"/>
      <c r="E89" s="158"/>
      <c r="F89" s="31"/>
      <c r="G89" s="21"/>
      <c r="H89" s="21"/>
      <c r="I89" s="21"/>
      <c r="J89" s="2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86" t="s">
        <v>88</v>
      </c>
      <c r="B90" s="182"/>
      <c r="C90" s="182"/>
      <c r="D90" s="183"/>
      <c r="E90" s="158"/>
      <c r="F90" s="31"/>
      <c r="G90" s="21"/>
      <c r="H90" s="21"/>
      <c r="I90" s="21"/>
      <c r="J90" s="2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85" t="s">
        <v>50</v>
      </c>
      <c r="B91" s="182"/>
      <c r="C91" s="182"/>
      <c r="D91" s="183"/>
      <c r="E91" s="159">
        <f>SUM(E86:E90)</f>
        <v>356.75</v>
      </c>
      <c r="F91" s="32"/>
      <c r="G91" s="21"/>
      <c r="H91" s="21"/>
      <c r="I91" s="21"/>
      <c r="J91" s="2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33"/>
      <c r="B92" s="33"/>
      <c r="C92" s="33"/>
      <c r="D92" s="33"/>
      <c r="E92" s="32"/>
      <c r="F92" s="32"/>
      <c r="G92" s="21"/>
      <c r="H92" s="21"/>
      <c r="I92" s="21"/>
      <c r="J92" s="2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81" t="s">
        <v>89</v>
      </c>
      <c r="B93" s="182"/>
      <c r="C93" s="182"/>
      <c r="D93" s="182"/>
      <c r="E93" s="183"/>
      <c r="F93" s="20"/>
      <c r="G93" s="21"/>
      <c r="H93" s="21"/>
      <c r="I93" s="21"/>
      <c r="J93" s="2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81"/>
      <c r="B94" s="182"/>
      <c r="C94" s="182"/>
      <c r="D94" s="183"/>
      <c r="E94" s="19" t="s">
        <v>61</v>
      </c>
      <c r="F94" s="20"/>
      <c r="G94" s="21"/>
      <c r="H94" s="21"/>
      <c r="I94" s="21"/>
      <c r="J94" s="2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86" t="s">
        <v>69</v>
      </c>
      <c r="B95" s="182"/>
      <c r="C95" s="182"/>
      <c r="D95" s="183"/>
      <c r="E95" s="160">
        <f>E69</f>
        <v>214.4884685706715</v>
      </c>
      <c r="F95" s="34"/>
      <c r="G95" s="21"/>
      <c r="H95" s="21"/>
      <c r="I95" s="21"/>
      <c r="J95" s="2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86" t="s">
        <v>90</v>
      </c>
      <c r="B96" s="182"/>
      <c r="C96" s="182"/>
      <c r="D96" s="183"/>
      <c r="E96" s="160">
        <f>E82</f>
        <v>789.33532442927128</v>
      </c>
      <c r="F96" s="34"/>
      <c r="G96" s="21"/>
      <c r="H96" s="21"/>
      <c r="I96" s="21"/>
      <c r="J96" s="2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86" t="s">
        <v>83</v>
      </c>
      <c r="B97" s="182"/>
      <c r="C97" s="182"/>
      <c r="D97" s="183"/>
      <c r="E97" s="160">
        <f>E91</f>
        <v>356.75</v>
      </c>
      <c r="F97" s="34"/>
      <c r="G97" s="21"/>
      <c r="H97" s="21"/>
      <c r="I97" s="21"/>
      <c r="J97" s="2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85" t="s">
        <v>91</v>
      </c>
      <c r="B98" s="182"/>
      <c r="C98" s="182"/>
      <c r="D98" s="183"/>
      <c r="E98" s="35">
        <f>SUM(E95:E97)</f>
        <v>1360.5737929999427</v>
      </c>
      <c r="F98" s="36"/>
      <c r="G98" s="37"/>
      <c r="H98" s="37"/>
      <c r="I98" s="21"/>
      <c r="J98" s="2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29"/>
      <c r="B99" s="29"/>
      <c r="C99" s="29"/>
      <c r="D99" s="29"/>
      <c r="E99" s="29"/>
      <c r="F99" s="29"/>
      <c r="G99" s="21"/>
      <c r="H99" s="21"/>
      <c r="I99" s="21"/>
      <c r="J99" s="2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81" t="s">
        <v>92</v>
      </c>
      <c r="B100" s="182"/>
      <c r="C100" s="182"/>
      <c r="D100" s="182"/>
      <c r="E100" s="183"/>
      <c r="F100" s="20"/>
      <c r="G100" s="21"/>
      <c r="H100" s="21"/>
      <c r="I100" s="21"/>
      <c r="J100" s="2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99"/>
      <c r="B101" s="13"/>
      <c r="C101" s="13"/>
      <c r="D101" s="13"/>
      <c r="E101" s="38"/>
      <c r="F101" s="20"/>
      <c r="G101" s="21"/>
      <c r="H101" s="21"/>
      <c r="I101" s="21"/>
      <c r="J101" s="2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98" t="s">
        <v>93</v>
      </c>
      <c r="B102" s="182"/>
      <c r="C102" s="183"/>
      <c r="D102" s="39" t="s">
        <v>60</v>
      </c>
      <c r="E102" s="40" t="s">
        <v>61</v>
      </c>
      <c r="F102" s="41"/>
      <c r="G102" s="21"/>
      <c r="H102" s="21"/>
      <c r="I102" s="161"/>
      <c r="J102" s="2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86" t="s">
        <v>94</v>
      </c>
      <c r="B103" s="182"/>
      <c r="C103" s="183"/>
      <c r="D103" s="42"/>
      <c r="E103" s="152">
        <f>((E62+(E98-E80))/$D48)*$C24</f>
        <v>124.15146639691744</v>
      </c>
      <c r="F103" s="43"/>
      <c r="G103" s="37"/>
      <c r="H103" s="37"/>
      <c r="I103" s="21"/>
      <c r="J103" s="2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87" t="s">
        <v>95</v>
      </c>
      <c r="B104" s="182"/>
      <c r="C104" s="183"/>
      <c r="D104" s="162">
        <v>0.08</v>
      </c>
      <c r="E104" s="44">
        <f>E103*D104</f>
        <v>9.9321173117533963</v>
      </c>
      <c r="F104" s="43"/>
      <c r="G104" s="21"/>
      <c r="H104" s="21"/>
      <c r="I104" s="102"/>
      <c r="J104" s="2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87" t="s">
        <v>96</v>
      </c>
      <c r="B105" s="182"/>
      <c r="C105" s="183"/>
      <c r="D105" s="162">
        <v>0.4</v>
      </c>
      <c r="E105" s="44">
        <f>(((((E62+E69)/C22)*E22)*D104)*D105)*C24</f>
        <v>38.251876200385468</v>
      </c>
      <c r="F105" s="43"/>
      <c r="G105" s="21"/>
      <c r="H105" s="21"/>
      <c r="I105" s="21"/>
      <c r="J105" s="2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88" t="s">
        <v>97</v>
      </c>
      <c r="B106" s="182"/>
      <c r="C106" s="183"/>
      <c r="D106" s="45"/>
      <c r="E106" s="163">
        <f>SUM(E103:E105)</f>
        <v>172.33545990905628</v>
      </c>
      <c r="F106" s="46"/>
      <c r="G106" s="21"/>
      <c r="H106" s="47"/>
      <c r="I106" s="102"/>
      <c r="J106" s="2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48"/>
      <c r="B107" s="48"/>
      <c r="C107" s="48"/>
      <c r="D107" s="49"/>
      <c r="E107" s="50"/>
      <c r="F107" s="50"/>
      <c r="G107" s="21"/>
      <c r="H107" s="21"/>
      <c r="I107" s="21"/>
      <c r="J107" s="2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98" t="s">
        <v>98</v>
      </c>
      <c r="B108" s="182"/>
      <c r="C108" s="183"/>
      <c r="D108" s="45"/>
      <c r="E108" s="44"/>
      <c r="F108" s="43"/>
      <c r="G108" s="21"/>
      <c r="H108" s="21"/>
      <c r="I108" s="21"/>
      <c r="J108" s="2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86" t="s">
        <v>99</v>
      </c>
      <c r="B109" s="182"/>
      <c r="C109" s="183"/>
      <c r="D109" s="42"/>
      <c r="E109" s="44">
        <f>((((E62+E98)/C22)*E22)/B22)*C25</f>
        <v>16.976169249187304</v>
      </c>
      <c r="F109" s="43"/>
      <c r="G109" s="21"/>
      <c r="H109" s="21"/>
      <c r="I109" s="87"/>
      <c r="J109" s="2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87" t="s">
        <v>100</v>
      </c>
      <c r="B110" s="182"/>
      <c r="C110" s="183"/>
      <c r="D110" s="164">
        <f>D82</f>
        <v>0.36800000000000005</v>
      </c>
      <c r="E110" s="44">
        <f>E109*D110</f>
        <v>6.2472302837009286</v>
      </c>
      <c r="F110" s="43"/>
      <c r="G110" s="21"/>
      <c r="H110" s="21"/>
      <c r="I110" s="21"/>
      <c r="J110" s="2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87" t="s">
        <v>101</v>
      </c>
      <c r="B111" s="182"/>
      <c r="C111" s="183"/>
      <c r="D111" s="42"/>
      <c r="E111" s="44">
        <f>(((((E62+E69)/C22)*E22)*D104)*D105)*C25</f>
        <v>4.2486831810584249</v>
      </c>
      <c r="F111" s="43"/>
      <c r="G111" s="21"/>
      <c r="H111" s="21"/>
      <c r="I111" s="21"/>
      <c r="J111" s="2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88" t="s">
        <v>102</v>
      </c>
      <c r="B112" s="182"/>
      <c r="C112" s="183"/>
      <c r="D112" s="42"/>
      <c r="E112" s="163">
        <f>SUM(E109:E111)</f>
        <v>27.472082713946659</v>
      </c>
      <c r="F112" s="46"/>
      <c r="G112" s="21"/>
      <c r="H112" s="21"/>
      <c r="I112" s="21"/>
      <c r="J112" s="2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48"/>
      <c r="B113" s="48"/>
      <c r="C113" s="48"/>
      <c r="D113" s="29"/>
      <c r="E113" s="50"/>
      <c r="F113" s="50"/>
      <c r="G113" s="21"/>
      <c r="H113" s="21"/>
      <c r="I113" s="21"/>
      <c r="J113" s="2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89" t="s">
        <v>103</v>
      </c>
      <c r="B114" s="182"/>
      <c r="C114" s="183"/>
      <c r="D114" s="14"/>
      <c r="E114" s="38" t="s">
        <v>61</v>
      </c>
      <c r="F114" s="20"/>
      <c r="G114" s="21"/>
      <c r="H114" s="21"/>
      <c r="I114" s="21"/>
      <c r="J114" s="2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90" t="s">
        <v>104</v>
      </c>
      <c r="B115" s="182"/>
      <c r="C115" s="183"/>
      <c r="D115" s="14"/>
      <c r="E115" s="165">
        <f>-E69*C26</f>
        <v>-6.6062448319766824</v>
      </c>
      <c r="F115" s="51"/>
      <c r="G115" s="21"/>
      <c r="H115" s="52"/>
      <c r="I115" s="21"/>
      <c r="J115" s="2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96" t="s">
        <v>105</v>
      </c>
      <c r="B116" s="182"/>
      <c r="C116" s="183"/>
      <c r="D116" s="53"/>
      <c r="E116" s="54">
        <f>SUM(E115)</f>
        <v>-6.6062448319766824</v>
      </c>
      <c r="F116" s="55"/>
      <c r="G116" s="21"/>
      <c r="H116" s="21"/>
      <c r="I116" s="21"/>
      <c r="J116" s="2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00"/>
      <c r="B117" s="56"/>
      <c r="C117" s="57"/>
      <c r="D117" s="53"/>
      <c r="E117" s="54"/>
      <c r="F117" s="55"/>
      <c r="G117" s="21"/>
      <c r="H117" s="21"/>
      <c r="I117" s="21"/>
      <c r="J117" s="2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97" t="s">
        <v>106</v>
      </c>
      <c r="B118" s="182"/>
      <c r="C118" s="182"/>
      <c r="D118" s="183"/>
      <c r="E118" s="38" t="s">
        <v>61</v>
      </c>
      <c r="F118" s="20"/>
      <c r="G118" s="21"/>
      <c r="H118" s="21"/>
      <c r="I118" s="21"/>
      <c r="J118" s="2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86" t="s">
        <v>93</v>
      </c>
      <c r="B119" s="182"/>
      <c r="C119" s="182"/>
      <c r="D119" s="183"/>
      <c r="E119" s="163">
        <f>E106</f>
        <v>172.33545990905628</v>
      </c>
      <c r="F119" s="46"/>
      <c r="G119" s="21"/>
      <c r="H119" s="21"/>
      <c r="I119" s="21"/>
      <c r="J119" s="2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86" t="s">
        <v>98</v>
      </c>
      <c r="B120" s="182"/>
      <c r="C120" s="182"/>
      <c r="D120" s="183"/>
      <c r="E120" s="163">
        <f>E112</f>
        <v>27.472082713946659</v>
      </c>
      <c r="F120" s="46"/>
      <c r="G120" s="21"/>
      <c r="H120" s="21"/>
      <c r="I120" s="21"/>
      <c r="J120" s="2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87" t="s">
        <v>103</v>
      </c>
      <c r="B121" s="182"/>
      <c r="C121" s="182"/>
      <c r="D121" s="183"/>
      <c r="E121" s="163">
        <f>E116</f>
        <v>-6.6062448319766824</v>
      </c>
      <c r="F121" s="55"/>
      <c r="G121" s="21"/>
      <c r="H121" s="21"/>
      <c r="I121" s="21"/>
      <c r="J121" s="2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85" t="s">
        <v>107</v>
      </c>
      <c r="B122" s="182"/>
      <c r="C122" s="183"/>
      <c r="D122" s="14"/>
      <c r="E122" s="166">
        <f>SUM(E119:E121)</f>
        <v>193.20129779102626</v>
      </c>
      <c r="F122" s="50"/>
      <c r="G122" s="21"/>
      <c r="H122" s="21"/>
      <c r="I122" s="21"/>
      <c r="J122" s="2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29"/>
      <c r="B123" s="29"/>
      <c r="C123" s="29"/>
      <c r="D123" s="29"/>
      <c r="E123" s="29"/>
      <c r="F123" s="29"/>
      <c r="G123" s="21"/>
      <c r="H123" s="21"/>
      <c r="I123" s="21"/>
      <c r="J123" s="2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81" t="s">
        <v>108</v>
      </c>
      <c r="B124" s="182"/>
      <c r="C124" s="182"/>
      <c r="D124" s="182"/>
      <c r="E124" s="183"/>
      <c r="F124" s="20"/>
      <c r="G124" s="21"/>
      <c r="H124" s="21"/>
      <c r="I124" s="21"/>
      <c r="J124" s="2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84" t="s">
        <v>109</v>
      </c>
      <c r="B125" s="182"/>
      <c r="C125" s="182"/>
      <c r="D125" s="182"/>
      <c r="E125" s="183"/>
      <c r="F125" s="30"/>
      <c r="G125" s="21"/>
      <c r="H125" s="30"/>
      <c r="I125" s="21"/>
      <c r="J125" s="2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91" t="s">
        <v>110</v>
      </c>
      <c r="B126" s="182"/>
      <c r="C126" s="182"/>
      <c r="D126" s="182"/>
      <c r="E126" s="182"/>
      <c r="F126" s="182"/>
      <c r="G126" s="182"/>
      <c r="H126" s="33"/>
      <c r="I126" s="21"/>
      <c r="J126" s="21"/>
      <c r="K126" s="2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" customHeight="1">
      <c r="A127" s="58" t="s">
        <v>7</v>
      </c>
      <c r="B127" s="192" t="s">
        <v>33</v>
      </c>
      <c r="C127" s="192" t="s">
        <v>34</v>
      </c>
      <c r="D127" s="194" t="s">
        <v>111</v>
      </c>
      <c r="E127" s="180"/>
      <c r="F127" s="195" t="s">
        <v>112</v>
      </c>
      <c r="G127" s="182"/>
      <c r="H127" s="183"/>
      <c r="I127" s="21"/>
      <c r="J127" s="2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67">
        <f>(E62+E98+E106)/D50</f>
        <v>230.89024874379993</v>
      </c>
      <c r="B128" s="193"/>
      <c r="C128" s="193"/>
      <c r="D128" s="58" t="s">
        <v>36</v>
      </c>
      <c r="E128" s="58" t="s">
        <v>37</v>
      </c>
      <c r="F128" s="58" t="s">
        <v>36</v>
      </c>
      <c r="G128" s="58" t="s">
        <v>37</v>
      </c>
      <c r="H128" s="59" t="s">
        <v>113</v>
      </c>
      <c r="I128" s="21"/>
      <c r="J128" s="21"/>
      <c r="K128" s="2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60" t="s">
        <v>38</v>
      </c>
      <c r="B129" s="61">
        <v>1</v>
      </c>
      <c r="C129" s="62">
        <v>15</v>
      </c>
      <c r="D129" s="63">
        <v>0.69040000000000001</v>
      </c>
      <c r="E129" s="64">
        <f t="shared" ref="E129:E140" si="3">(B129*C129)*D129</f>
        <v>10.356</v>
      </c>
      <c r="F129" s="63">
        <v>0.5</v>
      </c>
      <c r="G129" s="65">
        <f t="shared" ref="G129:G140" si="4">(B129*C129)*F129</f>
        <v>7.5</v>
      </c>
      <c r="H129" s="66">
        <f>(A128*G129)/12</f>
        <v>144.30640546487496</v>
      </c>
      <c r="I129" s="21"/>
      <c r="J129" s="21"/>
      <c r="K129" s="6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" customHeight="1">
      <c r="A130" s="67" t="s">
        <v>39</v>
      </c>
      <c r="B130" s="61">
        <v>1</v>
      </c>
      <c r="C130" s="62">
        <v>1</v>
      </c>
      <c r="D130" s="63">
        <v>1</v>
      </c>
      <c r="E130" s="64">
        <f t="shared" si="3"/>
        <v>1</v>
      </c>
      <c r="F130" s="63">
        <v>1</v>
      </c>
      <c r="G130" s="65">
        <f t="shared" si="4"/>
        <v>1</v>
      </c>
      <c r="H130" s="66">
        <f>(A128*G130)/12</f>
        <v>19.240854061983327</v>
      </c>
      <c r="I130" s="21"/>
      <c r="J130" s="2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67" t="s">
        <v>40</v>
      </c>
      <c r="B131" s="62">
        <v>0.16420000000000001</v>
      </c>
      <c r="C131" s="62">
        <v>15</v>
      </c>
      <c r="D131" s="63">
        <v>0.69040000000000001</v>
      </c>
      <c r="E131" s="64">
        <f t="shared" si="3"/>
        <v>1.7004552000000002</v>
      </c>
      <c r="F131" s="63">
        <v>0.5</v>
      </c>
      <c r="G131" s="65">
        <f t="shared" si="4"/>
        <v>1.2315</v>
      </c>
      <c r="H131" s="66">
        <f>(A128*G131)/12</f>
        <v>23.695111777332468</v>
      </c>
      <c r="I131" s="21"/>
      <c r="J131" s="2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67" t="s">
        <v>41</v>
      </c>
      <c r="B132" s="61">
        <v>1</v>
      </c>
      <c r="C132" s="62">
        <v>5</v>
      </c>
      <c r="D132" s="63">
        <v>0.69040000000000001</v>
      </c>
      <c r="E132" s="64">
        <f t="shared" si="3"/>
        <v>3.452</v>
      </c>
      <c r="F132" s="63">
        <v>0.5</v>
      </c>
      <c r="G132" s="65">
        <f t="shared" si="4"/>
        <v>2.5</v>
      </c>
      <c r="H132" s="66">
        <f>(A128*G132)/12</f>
        <v>48.102135154958319</v>
      </c>
      <c r="I132" s="21"/>
      <c r="J132" s="2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67" t="s">
        <v>42</v>
      </c>
      <c r="B133" s="62">
        <v>0.15310000000000001</v>
      </c>
      <c r="C133" s="62">
        <v>2</v>
      </c>
      <c r="D133" s="63">
        <v>1</v>
      </c>
      <c r="E133" s="64">
        <f t="shared" si="3"/>
        <v>0.30620000000000003</v>
      </c>
      <c r="F133" s="63">
        <v>1</v>
      </c>
      <c r="G133" s="65">
        <f t="shared" si="4"/>
        <v>0.30620000000000003</v>
      </c>
      <c r="H133" s="66">
        <f>(A128*G133)/12</f>
        <v>5.8915495137792959</v>
      </c>
      <c r="I133" s="21"/>
      <c r="J133" s="10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67" t="s">
        <v>43</v>
      </c>
      <c r="B134" s="62">
        <v>3.0099999999999998E-2</v>
      </c>
      <c r="C134" s="62">
        <v>2</v>
      </c>
      <c r="D134" s="63">
        <v>0.69040000000000001</v>
      </c>
      <c r="E134" s="64">
        <f t="shared" si="3"/>
        <v>4.1562080000000001E-2</v>
      </c>
      <c r="F134" s="63">
        <v>0.5</v>
      </c>
      <c r="G134" s="65">
        <f t="shared" si="4"/>
        <v>3.0099999999999998E-2</v>
      </c>
      <c r="H134" s="66">
        <f>(A128*G134)/12</f>
        <v>0.57914970726569814</v>
      </c>
      <c r="I134" s="21"/>
      <c r="J134" s="2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67" t="s">
        <v>44</v>
      </c>
      <c r="B135" s="62">
        <v>1.6299999999999999E-2</v>
      </c>
      <c r="C135" s="62">
        <v>3</v>
      </c>
      <c r="D135" s="63">
        <v>1</v>
      </c>
      <c r="E135" s="64">
        <f t="shared" si="3"/>
        <v>4.8899999999999999E-2</v>
      </c>
      <c r="F135" s="63">
        <v>0.5</v>
      </c>
      <c r="G135" s="65">
        <f t="shared" si="4"/>
        <v>2.445E-2</v>
      </c>
      <c r="H135" s="66">
        <f>(A128*G135)/12</f>
        <v>0.47043888181549232</v>
      </c>
      <c r="I135" s="21"/>
      <c r="J135" s="2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67" t="s">
        <v>45</v>
      </c>
      <c r="B136" s="61">
        <v>0.02</v>
      </c>
      <c r="C136" s="62">
        <v>1</v>
      </c>
      <c r="D136" s="63">
        <v>1</v>
      </c>
      <c r="E136" s="64">
        <f t="shared" si="3"/>
        <v>0.02</v>
      </c>
      <c r="F136" s="63">
        <v>1</v>
      </c>
      <c r="G136" s="65">
        <f t="shared" si="4"/>
        <v>0.02</v>
      </c>
      <c r="H136" s="66">
        <f>(A128*G136)/12</f>
        <v>0.38481708123966657</v>
      </c>
      <c r="I136" s="21"/>
      <c r="J136" s="2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67" t="s">
        <v>46</v>
      </c>
      <c r="B137" s="61">
        <v>4.0000000000000001E-3</v>
      </c>
      <c r="C137" s="62">
        <v>1</v>
      </c>
      <c r="D137" s="63">
        <v>1</v>
      </c>
      <c r="E137" s="64">
        <f t="shared" si="3"/>
        <v>4.0000000000000001E-3</v>
      </c>
      <c r="F137" s="63">
        <v>1</v>
      </c>
      <c r="G137" s="65">
        <f t="shared" si="4"/>
        <v>4.0000000000000001E-3</v>
      </c>
      <c r="H137" s="66">
        <f>(A128*G137)/12</f>
        <v>7.6963416247933306E-2</v>
      </c>
      <c r="I137" s="21"/>
      <c r="J137" s="2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67" t="s">
        <v>47</v>
      </c>
      <c r="B138" s="61">
        <v>4.2000000000000003E-2</v>
      </c>
      <c r="C138" s="62">
        <v>20</v>
      </c>
      <c r="D138" s="63">
        <v>0.69040000000000001</v>
      </c>
      <c r="E138" s="64">
        <f t="shared" si="3"/>
        <v>0.57993600000000012</v>
      </c>
      <c r="F138" s="63">
        <v>0.5</v>
      </c>
      <c r="G138" s="65">
        <f t="shared" si="4"/>
        <v>0.42000000000000004</v>
      </c>
      <c r="H138" s="66">
        <f>(A128*G138)/12</f>
        <v>8.0811587060329995</v>
      </c>
      <c r="I138" s="21"/>
      <c r="J138" s="2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67" t="s">
        <v>48</v>
      </c>
      <c r="B139" s="62">
        <v>3.8E-3</v>
      </c>
      <c r="C139" s="62">
        <v>180</v>
      </c>
      <c r="D139" s="63">
        <v>0.69040000000000001</v>
      </c>
      <c r="E139" s="64">
        <f t="shared" si="3"/>
        <v>0.47223360000000003</v>
      </c>
      <c r="F139" s="63">
        <v>0.5</v>
      </c>
      <c r="G139" s="65">
        <f t="shared" si="4"/>
        <v>0.34200000000000003</v>
      </c>
      <c r="H139" s="66">
        <f>(A128*G139)/12</f>
        <v>6.5803720891982991</v>
      </c>
      <c r="I139" s="21"/>
      <c r="J139" s="168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67" t="s">
        <v>49</v>
      </c>
      <c r="B140" s="62">
        <v>2.9999999999999997E-4</v>
      </c>
      <c r="C140" s="62">
        <v>6</v>
      </c>
      <c r="D140" s="63">
        <v>1</v>
      </c>
      <c r="E140" s="64">
        <f t="shared" si="3"/>
        <v>1.8E-3</v>
      </c>
      <c r="F140" s="63">
        <v>1</v>
      </c>
      <c r="G140" s="65">
        <f t="shared" si="4"/>
        <v>1.8E-3</v>
      </c>
      <c r="H140" s="66">
        <f>(A128*G140)/12</f>
        <v>3.4633537311569991E-2</v>
      </c>
      <c r="I140" s="101"/>
      <c r="J140" s="2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78" t="s">
        <v>50</v>
      </c>
      <c r="B141" s="179"/>
      <c r="C141" s="179"/>
      <c r="D141" s="180"/>
      <c r="E141" s="68">
        <f>SUM(E129:E140)</f>
        <v>17.983086879999998</v>
      </c>
      <c r="F141" s="69"/>
      <c r="G141" s="70">
        <f t="shared" ref="G141:H141" si="5">SUM(G129:G140)</f>
        <v>13.380049999999999</v>
      </c>
      <c r="H141" s="71">
        <f t="shared" si="5"/>
        <v>257.44358939204</v>
      </c>
      <c r="I141" s="21"/>
      <c r="J141" s="2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81" t="s">
        <v>114</v>
      </c>
      <c r="B142" s="182"/>
      <c r="C142" s="182"/>
      <c r="D142" s="182"/>
      <c r="E142" s="183"/>
      <c r="F142" s="20"/>
      <c r="G142" s="21"/>
      <c r="H142" s="21"/>
      <c r="I142" s="21"/>
      <c r="J142" s="2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84" t="s">
        <v>115</v>
      </c>
      <c r="B143" s="182"/>
      <c r="C143" s="182"/>
      <c r="D143" s="183"/>
      <c r="E143" s="14"/>
      <c r="F143" s="29"/>
      <c r="G143" s="21"/>
      <c r="H143" s="21"/>
      <c r="I143" s="21"/>
      <c r="J143" s="2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72" t="s">
        <v>116</v>
      </c>
      <c r="B144" s="72" t="s">
        <v>117</v>
      </c>
      <c r="C144" s="7" t="s">
        <v>113</v>
      </c>
      <c r="D144" s="7" t="s">
        <v>118</v>
      </c>
      <c r="E144" s="19" t="s">
        <v>61</v>
      </c>
      <c r="F144" s="20"/>
      <c r="G144" s="21"/>
      <c r="H144" s="21"/>
      <c r="I144" s="21"/>
      <c r="J144" s="2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81.75" customHeight="1">
      <c r="A145" s="73" t="s">
        <v>119</v>
      </c>
      <c r="B145" s="74">
        <v>2</v>
      </c>
      <c r="C145" s="75">
        <v>27.83</v>
      </c>
      <c r="D145" s="11">
        <f t="shared" ref="D145:D146" si="6">C145*B145</f>
        <v>55.66</v>
      </c>
      <c r="E145" s="76">
        <f t="shared" ref="E145:E146" si="7">D145/12</f>
        <v>4.6383333333333328</v>
      </c>
      <c r="F145" s="77"/>
      <c r="G145" s="21"/>
      <c r="H145" s="21"/>
      <c r="I145" s="169"/>
      <c r="J145" s="2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95.25" customHeight="1">
      <c r="A146" s="73" t="s">
        <v>120</v>
      </c>
      <c r="B146" s="74">
        <v>1</v>
      </c>
      <c r="C146" s="75">
        <v>157.66999999999999</v>
      </c>
      <c r="D146" s="11">
        <f t="shared" si="6"/>
        <v>157.66999999999999</v>
      </c>
      <c r="E146" s="76">
        <f t="shared" si="7"/>
        <v>13.139166666666666</v>
      </c>
      <c r="F146" s="77"/>
      <c r="G146" s="21"/>
      <c r="H146" s="21"/>
      <c r="I146" s="169"/>
      <c r="J146" s="2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85" t="s">
        <v>121</v>
      </c>
      <c r="B147" s="182"/>
      <c r="C147" s="182"/>
      <c r="D147" s="183"/>
      <c r="E147" s="78">
        <f>SUM(E145:E146)</f>
        <v>17.7775</v>
      </c>
      <c r="F147" s="36"/>
      <c r="G147" s="21"/>
      <c r="H147" s="21"/>
      <c r="I147" s="170"/>
      <c r="J147" s="2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33"/>
      <c r="B148" s="33"/>
      <c r="C148" s="33"/>
      <c r="D148" s="33"/>
      <c r="E148" s="36"/>
      <c r="F148" s="36"/>
      <c r="G148" s="21"/>
      <c r="H148" s="21"/>
      <c r="I148" s="170"/>
      <c r="J148" s="2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33"/>
      <c r="B149" s="33"/>
      <c r="C149" s="33"/>
      <c r="D149" s="33"/>
      <c r="E149" s="29"/>
      <c r="F149" s="29"/>
      <c r="G149" s="21"/>
      <c r="H149" s="21"/>
      <c r="I149" s="21"/>
      <c r="J149" s="2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81" t="s">
        <v>122</v>
      </c>
      <c r="B150" s="182"/>
      <c r="C150" s="182"/>
      <c r="D150" s="183"/>
      <c r="E150" s="19" t="s">
        <v>61</v>
      </c>
      <c r="F150" s="20"/>
      <c r="G150" s="21"/>
      <c r="H150" s="21"/>
      <c r="I150" s="21"/>
      <c r="J150" s="2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86" t="s">
        <v>123</v>
      </c>
      <c r="B151" s="182"/>
      <c r="C151" s="182"/>
      <c r="D151" s="183"/>
      <c r="E151" s="79">
        <f>E62</f>
        <v>1930.444478248</v>
      </c>
      <c r="F151" s="77"/>
      <c r="G151" s="21"/>
      <c r="H151" s="21"/>
      <c r="I151" s="21"/>
      <c r="J151" s="2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86" t="s">
        <v>124</v>
      </c>
      <c r="B152" s="182"/>
      <c r="C152" s="182"/>
      <c r="D152" s="183"/>
      <c r="E152" s="79">
        <f>E98</f>
        <v>1360.5737929999427</v>
      </c>
      <c r="F152" s="77"/>
      <c r="G152" s="21"/>
      <c r="H152" s="21"/>
      <c r="I152" s="21"/>
      <c r="J152" s="2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86" t="s">
        <v>125</v>
      </c>
      <c r="B153" s="182"/>
      <c r="C153" s="182"/>
      <c r="D153" s="183"/>
      <c r="E153" s="79">
        <f>E122</f>
        <v>193.20129779102626</v>
      </c>
      <c r="F153" s="77"/>
      <c r="G153" s="21"/>
      <c r="H153" s="21"/>
      <c r="I153" s="21"/>
      <c r="J153" s="2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86" t="s">
        <v>126</v>
      </c>
      <c r="B154" s="182"/>
      <c r="C154" s="182"/>
      <c r="D154" s="183"/>
      <c r="E154" s="79">
        <f>H141</f>
        <v>257.44358939204</v>
      </c>
      <c r="F154" s="77"/>
      <c r="G154" s="21"/>
      <c r="H154" s="21"/>
      <c r="I154" s="21"/>
      <c r="J154" s="2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86" t="s">
        <v>127</v>
      </c>
      <c r="B155" s="182"/>
      <c r="C155" s="182"/>
      <c r="D155" s="183"/>
      <c r="E155" s="79">
        <f>E147</f>
        <v>17.7775</v>
      </c>
      <c r="F155" s="77"/>
      <c r="G155" s="21"/>
      <c r="H155" s="21"/>
      <c r="I155" s="21"/>
      <c r="J155" s="2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85" t="s">
        <v>121</v>
      </c>
      <c r="B156" s="182"/>
      <c r="C156" s="182"/>
      <c r="D156" s="183"/>
      <c r="E156" s="35">
        <f>SUM(E151:E155)</f>
        <v>3759.4406584310091</v>
      </c>
      <c r="F156" s="36"/>
      <c r="G156" s="21"/>
      <c r="H156" s="21"/>
      <c r="I156" s="21"/>
      <c r="J156" s="2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81" t="s">
        <v>128</v>
      </c>
      <c r="B158" s="182"/>
      <c r="C158" s="182"/>
      <c r="D158" s="182"/>
      <c r="E158" s="183"/>
      <c r="F158" s="20"/>
      <c r="G158" s="21"/>
      <c r="H158" s="21"/>
      <c r="I158" s="21"/>
      <c r="J158" s="2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201"/>
      <c r="B159" s="183"/>
      <c r="C159" s="19" t="s">
        <v>129</v>
      </c>
      <c r="D159" s="19" t="s">
        <v>130</v>
      </c>
      <c r="E159" s="19" t="s">
        <v>61</v>
      </c>
      <c r="F159" s="20"/>
      <c r="G159" s="21"/>
      <c r="H159" s="21"/>
      <c r="I159" s="21"/>
      <c r="J159" s="2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86" t="s">
        <v>131</v>
      </c>
      <c r="B160" s="183"/>
      <c r="C160" s="150">
        <f>E156</f>
        <v>3759.4406584310091</v>
      </c>
      <c r="D160" s="24">
        <v>0.03</v>
      </c>
      <c r="E160" s="150">
        <f t="shared" ref="E160:E161" si="8">C160*D160</f>
        <v>112.78321975293026</v>
      </c>
      <c r="F160" s="80"/>
      <c r="G160" s="21"/>
      <c r="H160" s="21"/>
      <c r="I160" s="21"/>
      <c r="J160" s="2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86" t="s">
        <v>132</v>
      </c>
      <c r="B161" s="183"/>
      <c r="C161" s="150">
        <f>E156+E160</f>
        <v>3872.2238781839392</v>
      </c>
      <c r="D161" s="24">
        <v>3.7900000000000003E-2</v>
      </c>
      <c r="E161" s="150">
        <f t="shared" si="8"/>
        <v>146.7572849831713</v>
      </c>
      <c r="F161" s="80"/>
      <c r="G161" s="21"/>
      <c r="H161" s="21"/>
      <c r="I161" s="21"/>
      <c r="J161" s="2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81"/>
      <c r="B162" s="82"/>
      <c r="C162" s="82"/>
      <c r="D162" s="82"/>
      <c r="E162" s="83"/>
      <c r="F162" s="80"/>
      <c r="G162" s="21"/>
      <c r="H162" s="21"/>
      <c r="I162" s="21"/>
      <c r="J162" s="2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84" t="s">
        <v>133</v>
      </c>
      <c r="B163" s="182"/>
      <c r="C163" s="182"/>
      <c r="D163" s="182"/>
      <c r="E163" s="183"/>
      <c r="F163" s="30"/>
      <c r="G163" s="21"/>
      <c r="H163" s="21"/>
      <c r="I163" s="21"/>
      <c r="J163" s="2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86" t="s">
        <v>134</v>
      </c>
      <c r="B164" s="183"/>
      <c r="C164" s="76">
        <f>(C161+E161)/((100-6.65)/100)</f>
        <v>4305.2824458137229</v>
      </c>
      <c r="D164" s="24">
        <v>6.4999999999999997E-3</v>
      </c>
      <c r="E164" s="171">
        <f t="shared" ref="E164:E166" si="9">C164*D164</f>
        <v>27.984335897789197</v>
      </c>
      <c r="F164" s="84"/>
      <c r="G164" s="21"/>
      <c r="H164" s="21"/>
      <c r="I164" s="21"/>
      <c r="J164" s="2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86" t="s">
        <v>135</v>
      </c>
      <c r="B165" s="183"/>
      <c r="C165" s="76">
        <f>(C161+E161)/((100-6.65)/100)</f>
        <v>4305.2824458137229</v>
      </c>
      <c r="D165" s="24">
        <v>0.03</v>
      </c>
      <c r="E165" s="171">
        <f t="shared" si="9"/>
        <v>129.15847337441167</v>
      </c>
      <c r="F165" s="84"/>
      <c r="G165" s="21"/>
      <c r="H165" s="21"/>
      <c r="I165" s="21"/>
      <c r="J165" s="2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86" t="s">
        <v>136</v>
      </c>
      <c r="B166" s="183"/>
      <c r="C166" s="76">
        <f>(C161+E161)/((100-6.65)/100)</f>
        <v>4305.2824458137229</v>
      </c>
      <c r="D166" s="24">
        <v>0.03</v>
      </c>
      <c r="E166" s="171">
        <f t="shared" si="9"/>
        <v>129.15847337441167</v>
      </c>
      <c r="F166" s="84"/>
      <c r="G166" s="21"/>
      <c r="H166" s="21"/>
      <c r="I166" s="21"/>
      <c r="J166" s="2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85" t="s">
        <v>137</v>
      </c>
      <c r="B167" s="182"/>
      <c r="C167" s="183"/>
      <c r="D167" s="172">
        <f t="shared" ref="D167:E167" si="10">SUM(D164:D166)</f>
        <v>6.6500000000000004E-2</v>
      </c>
      <c r="E167" s="35">
        <f t="shared" si="10"/>
        <v>286.30128264661255</v>
      </c>
      <c r="F167" s="36"/>
      <c r="G167" s="21"/>
      <c r="H167" s="21"/>
      <c r="I167" s="21"/>
      <c r="J167" s="2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85" t="s">
        <v>138</v>
      </c>
      <c r="B168" s="182"/>
      <c r="C168" s="182"/>
      <c r="D168" s="173">
        <f t="shared" ref="D168:E168" si="11">D160+D161+D167</f>
        <v>0.13440000000000002</v>
      </c>
      <c r="E168" s="174">
        <f t="shared" si="11"/>
        <v>545.84178738271407</v>
      </c>
      <c r="F168" s="28"/>
      <c r="G168" s="21"/>
      <c r="H168" s="21"/>
      <c r="I168" s="21"/>
      <c r="J168" s="2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81" t="s">
        <v>139</v>
      </c>
      <c r="B170" s="182"/>
      <c r="C170" s="182"/>
      <c r="D170" s="182"/>
      <c r="E170" s="38" t="s">
        <v>61</v>
      </c>
      <c r="F170" s="20"/>
      <c r="G170" s="21"/>
      <c r="H170" s="21"/>
      <c r="I170" s="21"/>
      <c r="J170" s="2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86" t="s">
        <v>123</v>
      </c>
      <c r="B171" s="182"/>
      <c r="C171" s="182"/>
      <c r="D171" s="183"/>
      <c r="E171" s="79">
        <f>E62</f>
        <v>1930.444478248</v>
      </c>
      <c r="F171" s="77"/>
      <c r="G171" s="21"/>
      <c r="H171" s="101"/>
      <c r="I171" s="21"/>
      <c r="J171" s="2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86" t="s">
        <v>124</v>
      </c>
      <c r="B172" s="182"/>
      <c r="C172" s="182"/>
      <c r="D172" s="183"/>
      <c r="E172" s="79">
        <f>E98</f>
        <v>1360.5737929999427</v>
      </c>
      <c r="F172" s="77"/>
      <c r="G172" s="21"/>
      <c r="H172" s="21"/>
      <c r="I172" s="21"/>
      <c r="J172" s="2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86" t="s">
        <v>125</v>
      </c>
      <c r="B173" s="182"/>
      <c r="C173" s="182"/>
      <c r="D173" s="183"/>
      <c r="E173" s="79">
        <f>E122</f>
        <v>193.20129779102626</v>
      </c>
      <c r="F173" s="77"/>
      <c r="G173" s="21"/>
      <c r="H173" s="21"/>
      <c r="I173" s="21"/>
      <c r="J173" s="2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86" t="s">
        <v>126</v>
      </c>
      <c r="B174" s="182"/>
      <c r="C174" s="182"/>
      <c r="D174" s="183"/>
      <c r="E174" s="160">
        <f t="shared" ref="E174:E175" si="12">E154</f>
        <v>257.44358939204</v>
      </c>
      <c r="F174" s="34"/>
      <c r="G174" s="21"/>
      <c r="H174" s="21"/>
      <c r="I174" s="21"/>
      <c r="J174" s="2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86" t="s">
        <v>127</v>
      </c>
      <c r="B175" s="182"/>
      <c r="C175" s="182"/>
      <c r="D175" s="183"/>
      <c r="E175" s="79">
        <f t="shared" si="12"/>
        <v>17.7775</v>
      </c>
      <c r="F175" s="77"/>
      <c r="G175" s="21"/>
      <c r="H175" s="21"/>
      <c r="I175" s="21"/>
      <c r="J175" s="2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86" t="s">
        <v>140</v>
      </c>
      <c r="B176" s="182"/>
      <c r="C176" s="182"/>
      <c r="D176" s="183"/>
      <c r="E176" s="175">
        <f>E168</f>
        <v>545.84178738271407</v>
      </c>
      <c r="F176" s="85"/>
      <c r="G176" s="21"/>
      <c r="H176" s="21"/>
      <c r="I176" s="21"/>
      <c r="J176" s="2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200" t="s">
        <v>141</v>
      </c>
      <c r="B177" s="182"/>
      <c r="C177" s="182"/>
      <c r="D177" s="183"/>
      <c r="E177" s="176">
        <f>SUM(E171:E176)</f>
        <v>4305.2824458137229</v>
      </c>
      <c r="F177" s="86"/>
      <c r="G177" s="87"/>
      <c r="H177" s="51"/>
      <c r="I177" s="87"/>
      <c r="J177" s="87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>
      <c r="A178" s="88"/>
      <c r="B178" s="88"/>
      <c r="C178" s="88"/>
      <c r="D178" s="88"/>
      <c r="E178" s="86"/>
      <c r="F178" s="86"/>
      <c r="G178" s="87"/>
      <c r="H178" s="51"/>
      <c r="I178" s="87"/>
      <c r="J178" s="87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>
      <c r="A179" s="199" t="s">
        <v>142</v>
      </c>
      <c r="B179" s="183"/>
      <c r="C179" s="89" t="s">
        <v>143</v>
      </c>
      <c r="D179" s="89" t="s">
        <v>144</v>
      </c>
      <c r="E179" s="90" t="s">
        <v>145</v>
      </c>
      <c r="F179" s="90" t="s">
        <v>146</v>
      </c>
      <c r="G179" s="87"/>
      <c r="H179" s="51"/>
      <c r="I179" s="87"/>
      <c r="J179" s="87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>
      <c r="A180" s="199" t="s">
        <v>147</v>
      </c>
      <c r="B180" s="183"/>
      <c r="C180" s="91">
        <v>1</v>
      </c>
      <c r="D180" s="92">
        <v>1</v>
      </c>
      <c r="E180" s="93">
        <f t="shared" ref="E180:E183" si="13">D180*$E$177</f>
        <v>4305.2824458137229</v>
      </c>
      <c r="F180" s="78">
        <f t="shared" ref="F180:F184" si="14">12*E180</f>
        <v>51663.389349764679</v>
      </c>
      <c r="G180" s="87"/>
      <c r="H180" s="51"/>
      <c r="I180" s="87"/>
      <c r="J180" s="87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>
      <c r="A181" s="199" t="s">
        <v>148</v>
      </c>
      <c r="B181" s="183"/>
      <c r="C181" s="91">
        <v>1</v>
      </c>
      <c r="D181" s="92">
        <v>2</v>
      </c>
      <c r="E181" s="93">
        <f t="shared" si="13"/>
        <v>8610.5648916274458</v>
      </c>
      <c r="F181" s="78">
        <f t="shared" si="14"/>
        <v>103326.77869952936</v>
      </c>
      <c r="G181" s="87"/>
      <c r="H181" s="51"/>
      <c r="I181" s="87"/>
      <c r="J181" s="87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>
      <c r="A182" s="199" t="s">
        <v>149</v>
      </c>
      <c r="B182" s="183"/>
      <c r="C182" s="91">
        <v>1</v>
      </c>
      <c r="D182" s="92">
        <v>2</v>
      </c>
      <c r="E182" s="93">
        <f t="shared" si="13"/>
        <v>8610.5648916274458</v>
      </c>
      <c r="F182" s="78">
        <f t="shared" si="14"/>
        <v>103326.77869952936</v>
      </c>
      <c r="G182" s="87"/>
      <c r="H182" s="51"/>
      <c r="I182" s="87"/>
      <c r="J182" s="87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>
      <c r="A183" s="199" t="s">
        <v>150</v>
      </c>
      <c r="B183" s="183"/>
      <c r="C183" s="91">
        <v>1</v>
      </c>
      <c r="D183" s="92">
        <v>2</v>
      </c>
      <c r="E183" s="93">
        <f t="shared" si="13"/>
        <v>8610.5648916274458</v>
      </c>
      <c r="F183" s="78">
        <f t="shared" si="14"/>
        <v>103326.77869952936</v>
      </c>
      <c r="G183" s="87"/>
      <c r="H183" s="51"/>
      <c r="I183" s="87"/>
      <c r="J183" s="87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>
      <c r="A184" s="94"/>
      <c r="B184" s="94"/>
      <c r="C184" s="95"/>
      <c r="D184" s="96"/>
      <c r="E184" s="97">
        <f>SUM(E180:E183)</f>
        <v>30136.977120696058</v>
      </c>
      <c r="F184" s="78">
        <f t="shared" si="14"/>
        <v>361643.72544835269</v>
      </c>
      <c r="G184" s="87"/>
      <c r="H184" s="51"/>
      <c r="I184" s="87"/>
      <c r="J184" s="87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>
      <c r="A185" s="94"/>
      <c r="B185" s="94"/>
      <c r="C185" s="94"/>
      <c r="D185" s="94"/>
      <c r="E185" s="86"/>
      <c r="F185" s="86"/>
      <c r="G185" s="87"/>
      <c r="H185" s="51"/>
      <c r="I185" s="87"/>
      <c r="J185" s="87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>
      <c r="A186" s="94"/>
      <c r="B186" s="94"/>
      <c r="C186" s="94"/>
      <c r="D186" s="94"/>
      <c r="E186" s="86"/>
      <c r="F186" s="86"/>
      <c r="G186" s="87"/>
      <c r="H186" s="51"/>
      <c r="I186" s="87"/>
      <c r="J186" s="87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>
      <c r="A187" s="94"/>
      <c r="B187" s="94"/>
      <c r="C187" s="94"/>
      <c r="D187" s="94"/>
      <c r="E187" s="86"/>
      <c r="F187" s="86"/>
      <c r="G187" s="87"/>
      <c r="H187" s="51"/>
      <c r="I187" s="87"/>
      <c r="J187" s="87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>
      <c r="A188" s="94"/>
      <c r="B188" s="94"/>
      <c r="C188" s="94"/>
      <c r="D188" s="94"/>
      <c r="E188" s="86"/>
      <c r="F188" s="86"/>
      <c r="G188" s="21"/>
      <c r="H188" s="43"/>
      <c r="I188" s="21"/>
      <c r="J188" s="2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21"/>
      <c r="B688" s="21"/>
      <c r="C688" s="21"/>
      <c r="D688" s="21"/>
      <c r="E688" s="21"/>
      <c r="F688" s="21"/>
      <c r="G688" s="21"/>
      <c r="H688" s="21"/>
      <c r="I688" s="21"/>
      <c r="J688" s="2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21"/>
      <c r="B690" s="21"/>
      <c r="C690" s="21"/>
      <c r="D690" s="21"/>
      <c r="E690" s="21"/>
      <c r="F690" s="21"/>
      <c r="G690" s="21"/>
      <c r="H690" s="21"/>
      <c r="I690" s="21"/>
      <c r="J690" s="2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21"/>
      <c r="B691" s="21"/>
      <c r="C691" s="21"/>
      <c r="D691" s="21"/>
      <c r="E691" s="21"/>
      <c r="F691" s="21"/>
      <c r="G691" s="21"/>
      <c r="H691" s="21"/>
      <c r="I691" s="21"/>
      <c r="J691" s="2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21"/>
      <c r="B692" s="21"/>
      <c r="C692" s="21"/>
      <c r="D692" s="21"/>
      <c r="E692" s="21"/>
      <c r="F692" s="21"/>
      <c r="G692" s="21"/>
      <c r="H692" s="21"/>
      <c r="I692" s="21"/>
      <c r="J692" s="2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21"/>
      <c r="B693" s="21"/>
      <c r="C693" s="21"/>
      <c r="D693" s="21"/>
      <c r="E693" s="21"/>
      <c r="F693" s="21"/>
      <c r="G693" s="21"/>
      <c r="H693" s="21"/>
      <c r="I693" s="21"/>
      <c r="J693" s="2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21"/>
      <c r="B694" s="21"/>
      <c r="C694" s="21"/>
      <c r="D694" s="21"/>
      <c r="E694" s="21"/>
      <c r="F694" s="21"/>
      <c r="G694" s="21"/>
      <c r="H694" s="21"/>
      <c r="I694" s="21"/>
      <c r="J694" s="2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21"/>
      <c r="B695" s="21"/>
      <c r="C695" s="21"/>
      <c r="D695" s="21"/>
      <c r="E695" s="21"/>
      <c r="F695" s="21"/>
      <c r="G695" s="21"/>
      <c r="H695" s="21"/>
      <c r="I695" s="21"/>
      <c r="J695" s="2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21"/>
      <c r="B696" s="21"/>
      <c r="C696" s="21"/>
      <c r="D696" s="21"/>
      <c r="E696" s="21"/>
      <c r="F696" s="21"/>
      <c r="G696" s="21"/>
      <c r="H696" s="21"/>
      <c r="I696" s="21"/>
      <c r="J696" s="2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21"/>
      <c r="B697" s="21"/>
      <c r="C697" s="21"/>
      <c r="D697" s="21"/>
      <c r="E697" s="21"/>
      <c r="F697" s="21"/>
      <c r="G697" s="21"/>
      <c r="H697" s="21"/>
      <c r="I697" s="21"/>
      <c r="J697" s="2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21"/>
      <c r="B698" s="21"/>
      <c r="C698" s="21"/>
      <c r="D698" s="21"/>
      <c r="E698" s="21"/>
      <c r="F698" s="21"/>
      <c r="G698" s="21"/>
      <c r="H698" s="21"/>
      <c r="I698" s="21"/>
      <c r="J698" s="2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21"/>
      <c r="B699" s="21"/>
      <c r="C699" s="21"/>
      <c r="D699" s="21"/>
      <c r="E699" s="21"/>
      <c r="F699" s="21"/>
      <c r="G699" s="21"/>
      <c r="H699" s="21"/>
      <c r="I699" s="21"/>
      <c r="J699" s="2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21"/>
      <c r="B700" s="21"/>
      <c r="C700" s="21"/>
      <c r="D700" s="21"/>
      <c r="E700" s="21"/>
      <c r="F700" s="21"/>
      <c r="G700" s="21"/>
      <c r="H700" s="21"/>
      <c r="I700" s="21"/>
      <c r="J700" s="2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21"/>
      <c r="B701" s="21"/>
      <c r="C701" s="21"/>
      <c r="D701" s="21"/>
      <c r="E701" s="21"/>
      <c r="F701" s="21"/>
      <c r="G701" s="21"/>
      <c r="H701" s="21"/>
      <c r="I701" s="21"/>
      <c r="J701" s="2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21"/>
      <c r="B702" s="21"/>
      <c r="C702" s="21"/>
      <c r="D702" s="21"/>
      <c r="E702" s="21"/>
      <c r="F702" s="21"/>
      <c r="G702" s="21"/>
      <c r="H702" s="21"/>
      <c r="I702" s="21"/>
      <c r="J702" s="2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21"/>
      <c r="B703" s="21"/>
      <c r="C703" s="21"/>
      <c r="D703" s="21"/>
      <c r="E703" s="21"/>
      <c r="F703" s="21"/>
      <c r="G703" s="21"/>
      <c r="H703" s="21"/>
      <c r="I703" s="21"/>
      <c r="J703" s="2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21"/>
      <c r="B704" s="21"/>
      <c r="C704" s="21"/>
      <c r="D704" s="21"/>
      <c r="E704" s="21"/>
      <c r="F704" s="21"/>
      <c r="G704" s="21"/>
      <c r="H704" s="21"/>
      <c r="I704" s="21"/>
      <c r="J704" s="2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21"/>
      <c r="B705" s="21"/>
      <c r="C705" s="21"/>
      <c r="D705" s="21"/>
      <c r="E705" s="21"/>
      <c r="F705" s="21"/>
      <c r="G705" s="21"/>
      <c r="H705" s="21"/>
      <c r="I705" s="21"/>
      <c r="J705" s="2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21"/>
      <c r="B706" s="21"/>
      <c r="C706" s="21"/>
      <c r="D706" s="21"/>
      <c r="E706" s="21"/>
      <c r="F706" s="21"/>
      <c r="G706" s="21"/>
      <c r="H706" s="21"/>
      <c r="I706" s="21"/>
      <c r="J706" s="2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21"/>
      <c r="B707" s="21"/>
      <c r="C707" s="21"/>
      <c r="D707" s="21"/>
      <c r="E707" s="21"/>
      <c r="F707" s="21"/>
      <c r="G707" s="21"/>
      <c r="H707" s="21"/>
      <c r="I707" s="21"/>
      <c r="J707" s="2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21"/>
      <c r="B708" s="21"/>
      <c r="C708" s="21"/>
      <c r="D708" s="21"/>
      <c r="E708" s="21"/>
      <c r="F708" s="21"/>
      <c r="G708" s="21"/>
      <c r="H708" s="21"/>
      <c r="I708" s="21"/>
      <c r="J708" s="2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21"/>
      <c r="B709" s="21"/>
      <c r="C709" s="21"/>
      <c r="D709" s="21"/>
      <c r="E709" s="21"/>
      <c r="F709" s="21"/>
      <c r="G709" s="21"/>
      <c r="H709" s="21"/>
      <c r="I709" s="21"/>
      <c r="J709" s="2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21"/>
      <c r="B710" s="21"/>
      <c r="C710" s="21"/>
      <c r="D710" s="21"/>
      <c r="E710" s="21"/>
      <c r="F710" s="21"/>
      <c r="G710" s="21"/>
      <c r="H710" s="21"/>
      <c r="I710" s="21"/>
      <c r="J710" s="2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21"/>
      <c r="B711" s="21"/>
      <c r="C711" s="21"/>
      <c r="D711" s="21"/>
      <c r="E711" s="21"/>
      <c r="F711" s="21"/>
      <c r="G711" s="21"/>
      <c r="H711" s="21"/>
      <c r="I711" s="21"/>
      <c r="J711" s="2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21"/>
      <c r="B712" s="21"/>
      <c r="C712" s="21"/>
      <c r="D712" s="21"/>
      <c r="E712" s="21"/>
      <c r="F712" s="21"/>
      <c r="G712" s="21"/>
      <c r="H712" s="21"/>
      <c r="I712" s="21"/>
      <c r="J712" s="2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21"/>
      <c r="B713" s="21"/>
      <c r="C713" s="21"/>
      <c r="D713" s="21"/>
      <c r="E713" s="21"/>
      <c r="F713" s="21"/>
      <c r="G713" s="21"/>
      <c r="H713" s="21"/>
      <c r="I713" s="21"/>
      <c r="J713" s="2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21"/>
      <c r="B714" s="21"/>
      <c r="C714" s="21"/>
      <c r="D714" s="21"/>
      <c r="E714" s="21"/>
      <c r="F714" s="21"/>
      <c r="G714" s="21"/>
      <c r="H714" s="21"/>
      <c r="I714" s="21"/>
      <c r="J714" s="2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21"/>
      <c r="B715" s="21"/>
      <c r="C715" s="21"/>
      <c r="D715" s="21"/>
      <c r="E715" s="21"/>
      <c r="F715" s="21"/>
      <c r="G715" s="21"/>
      <c r="H715" s="21"/>
      <c r="I715" s="21"/>
      <c r="J715" s="2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21"/>
      <c r="B716" s="21"/>
      <c r="C716" s="21"/>
      <c r="D716" s="21"/>
      <c r="E716" s="21"/>
      <c r="F716" s="21"/>
      <c r="G716" s="21"/>
      <c r="H716" s="21"/>
      <c r="I716" s="21"/>
      <c r="J716" s="2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21"/>
      <c r="B717" s="21"/>
      <c r="C717" s="21"/>
      <c r="D717" s="21"/>
      <c r="E717" s="21"/>
      <c r="F717" s="21"/>
      <c r="G717" s="21"/>
      <c r="H717" s="21"/>
      <c r="I717" s="21"/>
      <c r="J717" s="2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21"/>
      <c r="B718" s="21"/>
      <c r="C718" s="21"/>
      <c r="D718" s="21"/>
      <c r="E718" s="21"/>
      <c r="F718" s="21"/>
      <c r="G718" s="21"/>
      <c r="H718" s="21"/>
      <c r="I718" s="21"/>
      <c r="J718" s="2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21"/>
      <c r="B719" s="21"/>
      <c r="C719" s="21"/>
      <c r="D719" s="21"/>
      <c r="E719" s="21"/>
      <c r="F719" s="21"/>
      <c r="G719" s="21"/>
      <c r="H719" s="21"/>
      <c r="I719" s="21"/>
      <c r="J719" s="2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21"/>
      <c r="B720" s="21"/>
      <c r="C720" s="21"/>
      <c r="D720" s="21"/>
      <c r="E720" s="21"/>
      <c r="F720" s="21"/>
      <c r="G720" s="21"/>
      <c r="H720" s="21"/>
      <c r="I720" s="21"/>
      <c r="J720" s="2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21"/>
      <c r="B721" s="21"/>
      <c r="C721" s="21"/>
      <c r="D721" s="21"/>
      <c r="E721" s="21"/>
      <c r="F721" s="21"/>
      <c r="G721" s="21"/>
      <c r="H721" s="21"/>
      <c r="I721" s="21"/>
      <c r="J721" s="2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21"/>
      <c r="B722" s="21"/>
      <c r="C722" s="21"/>
      <c r="D722" s="21"/>
      <c r="E722" s="21"/>
      <c r="F722" s="21"/>
      <c r="G722" s="21"/>
      <c r="H722" s="21"/>
      <c r="I722" s="21"/>
      <c r="J722" s="2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21"/>
      <c r="B723" s="21"/>
      <c r="C723" s="21"/>
      <c r="D723" s="21"/>
      <c r="E723" s="21"/>
      <c r="F723" s="21"/>
      <c r="G723" s="21"/>
      <c r="H723" s="21"/>
      <c r="I723" s="21"/>
      <c r="J723" s="2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21"/>
      <c r="B724" s="21"/>
      <c r="C724" s="21"/>
      <c r="D724" s="21"/>
      <c r="E724" s="21"/>
      <c r="F724" s="21"/>
      <c r="G724" s="21"/>
      <c r="H724" s="21"/>
      <c r="I724" s="21"/>
      <c r="J724" s="2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21"/>
      <c r="B725" s="21"/>
      <c r="C725" s="21"/>
      <c r="D725" s="21"/>
      <c r="E725" s="21"/>
      <c r="F725" s="21"/>
      <c r="G725" s="21"/>
      <c r="H725" s="21"/>
      <c r="I725" s="21"/>
      <c r="J725" s="2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21"/>
      <c r="B726" s="21"/>
      <c r="C726" s="21"/>
      <c r="D726" s="21"/>
      <c r="E726" s="21"/>
      <c r="F726" s="21"/>
      <c r="G726" s="21"/>
      <c r="H726" s="21"/>
      <c r="I726" s="21"/>
      <c r="J726" s="2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21"/>
      <c r="B727" s="21"/>
      <c r="C727" s="21"/>
      <c r="D727" s="21"/>
      <c r="E727" s="21"/>
      <c r="F727" s="21"/>
      <c r="G727" s="21"/>
      <c r="H727" s="21"/>
      <c r="I727" s="21"/>
      <c r="J727" s="2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21"/>
      <c r="B728" s="21"/>
      <c r="C728" s="21"/>
      <c r="D728" s="21"/>
      <c r="E728" s="21"/>
      <c r="F728" s="21"/>
      <c r="G728" s="21"/>
      <c r="H728" s="21"/>
      <c r="I728" s="21"/>
      <c r="J728" s="2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21"/>
      <c r="B729" s="21"/>
      <c r="C729" s="21"/>
      <c r="D729" s="21"/>
      <c r="E729" s="21"/>
      <c r="F729" s="21"/>
      <c r="G729" s="21"/>
      <c r="H729" s="21"/>
      <c r="I729" s="21"/>
      <c r="J729" s="2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21"/>
      <c r="B730" s="21"/>
      <c r="C730" s="21"/>
      <c r="D730" s="21"/>
      <c r="E730" s="21"/>
      <c r="F730" s="21"/>
      <c r="G730" s="21"/>
      <c r="H730" s="21"/>
      <c r="I730" s="21"/>
      <c r="J730" s="2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21"/>
      <c r="B731" s="21"/>
      <c r="C731" s="21"/>
      <c r="D731" s="21"/>
      <c r="E731" s="21"/>
      <c r="F731" s="21"/>
      <c r="G731" s="21"/>
      <c r="H731" s="21"/>
      <c r="I731" s="21"/>
      <c r="J731" s="2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21"/>
      <c r="B732" s="21"/>
      <c r="C732" s="21"/>
      <c r="D732" s="21"/>
      <c r="E732" s="21"/>
      <c r="F732" s="21"/>
      <c r="G732" s="21"/>
      <c r="H732" s="21"/>
      <c r="I732" s="21"/>
      <c r="J732" s="2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21"/>
      <c r="B733" s="21"/>
      <c r="C733" s="21"/>
      <c r="D733" s="21"/>
      <c r="E733" s="21"/>
      <c r="F733" s="21"/>
      <c r="G733" s="21"/>
      <c r="H733" s="21"/>
      <c r="I733" s="21"/>
      <c r="J733" s="2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21"/>
      <c r="B734" s="21"/>
      <c r="C734" s="21"/>
      <c r="D734" s="21"/>
      <c r="E734" s="21"/>
      <c r="F734" s="21"/>
      <c r="G734" s="21"/>
      <c r="H734" s="21"/>
      <c r="I734" s="21"/>
      <c r="J734" s="2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21"/>
      <c r="B735" s="21"/>
      <c r="C735" s="21"/>
      <c r="D735" s="21"/>
      <c r="E735" s="21"/>
      <c r="F735" s="21"/>
      <c r="G735" s="21"/>
      <c r="H735" s="21"/>
      <c r="I735" s="21"/>
      <c r="J735" s="2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21"/>
      <c r="B736" s="21"/>
      <c r="C736" s="21"/>
      <c r="D736" s="21"/>
      <c r="E736" s="21"/>
      <c r="F736" s="21"/>
      <c r="G736" s="21"/>
      <c r="H736" s="21"/>
      <c r="I736" s="21"/>
      <c r="J736" s="2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21"/>
      <c r="B737" s="21"/>
      <c r="C737" s="21"/>
      <c r="D737" s="21"/>
      <c r="E737" s="21"/>
      <c r="F737" s="21"/>
      <c r="G737" s="21"/>
      <c r="H737" s="21"/>
      <c r="I737" s="21"/>
      <c r="J737" s="2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21"/>
      <c r="B738" s="21"/>
      <c r="C738" s="21"/>
      <c r="D738" s="21"/>
      <c r="E738" s="21"/>
      <c r="F738" s="21"/>
      <c r="G738" s="21"/>
      <c r="H738" s="21"/>
      <c r="I738" s="21"/>
      <c r="J738" s="2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21"/>
      <c r="B739" s="21"/>
      <c r="C739" s="21"/>
      <c r="D739" s="21"/>
      <c r="E739" s="21"/>
      <c r="F739" s="21"/>
      <c r="G739" s="21"/>
      <c r="H739" s="21"/>
      <c r="I739" s="21"/>
      <c r="J739" s="2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21"/>
      <c r="B740" s="21"/>
      <c r="C740" s="21"/>
      <c r="D740" s="21"/>
      <c r="E740" s="21"/>
      <c r="F740" s="21"/>
      <c r="G740" s="21"/>
      <c r="H740" s="21"/>
      <c r="I740" s="21"/>
      <c r="J740" s="2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21"/>
      <c r="B741" s="21"/>
      <c r="C741" s="21"/>
      <c r="D741" s="21"/>
      <c r="E741" s="21"/>
      <c r="F741" s="21"/>
      <c r="G741" s="21"/>
      <c r="H741" s="21"/>
      <c r="I741" s="21"/>
      <c r="J741" s="2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21"/>
      <c r="B742" s="21"/>
      <c r="C742" s="21"/>
      <c r="D742" s="21"/>
      <c r="E742" s="21"/>
      <c r="F742" s="21"/>
      <c r="G742" s="21"/>
      <c r="H742" s="21"/>
      <c r="I742" s="21"/>
      <c r="J742" s="2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21"/>
      <c r="B743" s="21"/>
      <c r="C743" s="21"/>
      <c r="D743" s="21"/>
      <c r="E743" s="21"/>
      <c r="F743" s="21"/>
      <c r="G743" s="21"/>
      <c r="H743" s="21"/>
      <c r="I743" s="21"/>
      <c r="J743" s="2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21"/>
      <c r="B744" s="21"/>
      <c r="C744" s="21"/>
      <c r="D744" s="21"/>
      <c r="E744" s="21"/>
      <c r="F744" s="21"/>
      <c r="G744" s="21"/>
      <c r="H744" s="21"/>
      <c r="I744" s="21"/>
      <c r="J744" s="2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21"/>
      <c r="B745" s="21"/>
      <c r="C745" s="21"/>
      <c r="D745" s="21"/>
      <c r="E745" s="21"/>
      <c r="F745" s="21"/>
      <c r="G745" s="21"/>
      <c r="H745" s="21"/>
      <c r="I745" s="21"/>
      <c r="J745" s="2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21"/>
      <c r="B746" s="21"/>
      <c r="C746" s="21"/>
      <c r="D746" s="21"/>
      <c r="E746" s="21"/>
      <c r="F746" s="21"/>
      <c r="G746" s="21"/>
      <c r="H746" s="21"/>
      <c r="I746" s="21"/>
      <c r="J746" s="2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21"/>
      <c r="B747" s="21"/>
      <c r="C747" s="21"/>
      <c r="D747" s="21"/>
      <c r="E747" s="21"/>
      <c r="F747" s="21"/>
      <c r="G747" s="21"/>
      <c r="H747" s="21"/>
      <c r="I747" s="21"/>
      <c r="J747" s="2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21"/>
      <c r="B748" s="21"/>
      <c r="C748" s="21"/>
      <c r="D748" s="21"/>
      <c r="E748" s="21"/>
      <c r="F748" s="21"/>
      <c r="G748" s="21"/>
      <c r="H748" s="21"/>
      <c r="I748" s="21"/>
      <c r="J748" s="2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21"/>
      <c r="B749" s="21"/>
      <c r="C749" s="21"/>
      <c r="D749" s="21"/>
      <c r="E749" s="21"/>
      <c r="F749" s="21"/>
      <c r="G749" s="21"/>
      <c r="H749" s="21"/>
      <c r="I749" s="21"/>
      <c r="J749" s="2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21"/>
      <c r="B750" s="21"/>
      <c r="C750" s="21"/>
      <c r="D750" s="21"/>
      <c r="E750" s="21"/>
      <c r="F750" s="21"/>
      <c r="G750" s="21"/>
      <c r="H750" s="21"/>
      <c r="I750" s="21"/>
      <c r="J750" s="2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21"/>
      <c r="B751" s="21"/>
      <c r="C751" s="21"/>
      <c r="D751" s="21"/>
      <c r="E751" s="21"/>
      <c r="F751" s="21"/>
      <c r="G751" s="21"/>
      <c r="H751" s="21"/>
      <c r="I751" s="21"/>
      <c r="J751" s="2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21"/>
      <c r="B752" s="21"/>
      <c r="C752" s="21"/>
      <c r="D752" s="21"/>
      <c r="E752" s="21"/>
      <c r="F752" s="21"/>
      <c r="G752" s="21"/>
      <c r="H752" s="21"/>
      <c r="I752" s="21"/>
      <c r="J752" s="2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21"/>
      <c r="B753" s="21"/>
      <c r="C753" s="21"/>
      <c r="D753" s="21"/>
      <c r="E753" s="21"/>
      <c r="F753" s="21"/>
      <c r="G753" s="21"/>
      <c r="H753" s="21"/>
      <c r="I753" s="21"/>
      <c r="J753" s="2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21"/>
      <c r="B754" s="21"/>
      <c r="C754" s="21"/>
      <c r="D754" s="21"/>
      <c r="E754" s="21"/>
      <c r="F754" s="21"/>
      <c r="G754" s="21"/>
      <c r="H754" s="21"/>
      <c r="I754" s="21"/>
      <c r="J754" s="2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21"/>
      <c r="B755" s="21"/>
      <c r="C755" s="21"/>
      <c r="D755" s="21"/>
      <c r="E755" s="21"/>
      <c r="F755" s="21"/>
      <c r="G755" s="21"/>
      <c r="H755" s="21"/>
      <c r="I755" s="21"/>
      <c r="J755" s="2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21"/>
      <c r="B756" s="21"/>
      <c r="C756" s="21"/>
      <c r="D756" s="21"/>
      <c r="E756" s="21"/>
      <c r="F756" s="21"/>
      <c r="G756" s="21"/>
      <c r="H756" s="21"/>
      <c r="I756" s="21"/>
      <c r="J756" s="2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21"/>
      <c r="B757" s="21"/>
      <c r="C757" s="21"/>
      <c r="D757" s="21"/>
      <c r="E757" s="21"/>
      <c r="F757" s="21"/>
      <c r="G757" s="21"/>
      <c r="H757" s="21"/>
      <c r="I757" s="21"/>
      <c r="J757" s="2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21"/>
      <c r="B758" s="21"/>
      <c r="C758" s="21"/>
      <c r="D758" s="21"/>
      <c r="E758" s="21"/>
      <c r="F758" s="21"/>
      <c r="G758" s="21"/>
      <c r="H758" s="21"/>
      <c r="I758" s="21"/>
      <c r="J758" s="2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21"/>
      <c r="B759" s="21"/>
      <c r="C759" s="21"/>
      <c r="D759" s="21"/>
      <c r="E759" s="21"/>
      <c r="F759" s="21"/>
      <c r="G759" s="21"/>
      <c r="H759" s="21"/>
      <c r="I759" s="21"/>
      <c r="J759" s="2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21"/>
      <c r="B760" s="21"/>
      <c r="C760" s="21"/>
      <c r="D760" s="21"/>
      <c r="E760" s="21"/>
      <c r="F760" s="21"/>
      <c r="G760" s="21"/>
      <c r="H760" s="21"/>
      <c r="I760" s="21"/>
      <c r="J760" s="2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21"/>
      <c r="B761" s="21"/>
      <c r="C761" s="21"/>
      <c r="D761" s="21"/>
      <c r="E761" s="21"/>
      <c r="F761" s="21"/>
      <c r="G761" s="21"/>
      <c r="H761" s="21"/>
      <c r="I761" s="21"/>
      <c r="J761" s="2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21"/>
      <c r="B762" s="21"/>
      <c r="C762" s="21"/>
      <c r="D762" s="21"/>
      <c r="E762" s="21"/>
      <c r="F762" s="21"/>
      <c r="G762" s="21"/>
      <c r="H762" s="21"/>
      <c r="I762" s="21"/>
      <c r="J762" s="2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21"/>
      <c r="B763" s="21"/>
      <c r="C763" s="21"/>
      <c r="D763" s="21"/>
      <c r="E763" s="21"/>
      <c r="F763" s="21"/>
      <c r="G763" s="21"/>
      <c r="H763" s="21"/>
      <c r="I763" s="21"/>
      <c r="J763" s="2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21"/>
      <c r="B764" s="21"/>
      <c r="C764" s="21"/>
      <c r="D764" s="21"/>
      <c r="E764" s="21"/>
      <c r="F764" s="21"/>
      <c r="G764" s="21"/>
      <c r="H764" s="21"/>
      <c r="I764" s="21"/>
      <c r="J764" s="2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21"/>
      <c r="B765" s="21"/>
      <c r="C765" s="21"/>
      <c r="D765" s="21"/>
      <c r="E765" s="21"/>
      <c r="F765" s="21"/>
      <c r="G765" s="21"/>
      <c r="H765" s="21"/>
      <c r="I765" s="21"/>
      <c r="J765" s="2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21"/>
      <c r="B766" s="21"/>
      <c r="C766" s="21"/>
      <c r="D766" s="21"/>
      <c r="E766" s="21"/>
      <c r="F766" s="21"/>
      <c r="G766" s="21"/>
      <c r="H766" s="21"/>
      <c r="I766" s="21"/>
      <c r="J766" s="2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21"/>
      <c r="B767" s="21"/>
      <c r="C767" s="21"/>
      <c r="D767" s="21"/>
      <c r="E767" s="21"/>
      <c r="F767" s="21"/>
      <c r="G767" s="21"/>
      <c r="H767" s="21"/>
      <c r="I767" s="21"/>
      <c r="J767" s="2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21"/>
      <c r="B768" s="21"/>
      <c r="C768" s="21"/>
      <c r="D768" s="21"/>
      <c r="E768" s="21"/>
      <c r="F768" s="21"/>
      <c r="G768" s="21"/>
      <c r="H768" s="21"/>
      <c r="I768" s="21"/>
      <c r="J768" s="2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21"/>
      <c r="B769" s="21"/>
      <c r="C769" s="21"/>
      <c r="D769" s="21"/>
      <c r="E769" s="21"/>
      <c r="F769" s="21"/>
      <c r="G769" s="21"/>
      <c r="H769" s="21"/>
      <c r="I769" s="21"/>
      <c r="J769" s="2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21"/>
      <c r="B770" s="21"/>
      <c r="C770" s="21"/>
      <c r="D770" s="21"/>
      <c r="E770" s="21"/>
      <c r="F770" s="21"/>
      <c r="G770" s="21"/>
      <c r="H770" s="21"/>
      <c r="I770" s="21"/>
      <c r="J770" s="2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21"/>
      <c r="B771" s="21"/>
      <c r="C771" s="21"/>
      <c r="D771" s="21"/>
      <c r="E771" s="21"/>
      <c r="F771" s="21"/>
      <c r="G771" s="21"/>
      <c r="H771" s="21"/>
      <c r="I771" s="21"/>
      <c r="J771" s="2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21"/>
      <c r="B772" s="21"/>
      <c r="C772" s="21"/>
      <c r="D772" s="21"/>
      <c r="E772" s="21"/>
      <c r="F772" s="21"/>
      <c r="G772" s="21"/>
      <c r="H772" s="21"/>
      <c r="I772" s="21"/>
      <c r="J772" s="2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21"/>
      <c r="B773" s="21"/>
      <c r="C773" s="21"/>
      <c r="D773" s="21"/>
      <c r="E773" s="21"/>
      <c r="F773" s="21"/>
      <c r="G773" s="21"/>
      <c r="H773" s="21"/>
      <c r="I773" s="21"/>
      <c r="J773" s="2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21"/>
      <c r="B774" s="21"/>
      <c r="C774" s="21"/>
      <c r="D774" s="21"/>
      <c r="E774" s="21"/>
      <c r="F774" s="21"/>
      <c r="G774" s="21"/>
      <c r="H774" s="21"/>
      <c r="I774" s="21"/>
      <c r="J774" s="2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21"/>
      <c r="B775" s="21"/>
      <c r="C775" s="21"/>
      <c r="D775" s="21"/>
      <c r="E775" s="21"/>
      <c r="F775" s="21"/>
      <c r="G775" s="21"/>
      <c r="H775" s="21"/>
      <c r="I775" s="21"/>
      <c r="J775" s="2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21"/>
      <c r="B776" s="21"/>
      <c r="C776" s="21"/>
      <c r="D776" s="21"/>
      <c r="E776" s="21"/>
      <c r="F776" s="21"/>
      <c r="G776" s="21"/>
      <c r="H776" s="21"/>
      <c r="I776" s="21"/>
      <c r="J776" s="2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21"/>
      <c r="B777" s="21"/>
      <c r="C777" s="21"/>
      <c r="D777" s="21"/>
      <c r="E777" s="21"/>
      <c r="F777" s="21"/>
      <c r="G777" s="21"/>
      <c r="H777" s="21"/>
      <c r="I777" s="21"/>
      <c r="J777" s="2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21"/>
      <c r="B778" s="21"/>
      <c r="C778" s="21"/>
      <c r="D778" s="21"/>
      <c r="E778" s="21"/>
      <c r="F778" s="21"/>
      <c r="G778" s="21"/>
      <c r="H778" s="21"/>
      <c r="I778" s="21"/>
      <c r="J778" s="2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21"/>
      <c r="B779" s="21"/>
      <c r="C779" s="21"/>
      <c r="D779" s="21"/>
      <c r="E779" s="21"/>
      <c r="F779" s="21"/>
      <c r="G779" s="21"/>
      <c r="H779" s="21"/>
      <c r="I779" s="21"/>
      <c r="J779" s="2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21"/>
      <c r="B780" s="21"/>
      <c r="C780" s="21"/>
      <c r="D780" s="21"/>
      <c r="E780" s="21"/>
      <c r="F780" s="21"/>
      <c r="G780" s="21"/>
      <c r="H780" s="21"/>
      <c r="I780" s="21"/>
      <c r="J780" s="2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21"/>
      <c r="B781" s="21"/>
      <c r="C781" s="21"/>
      <c r="D781" s="21"/>
      <c r="E781" s="21"/>
      <c r="F781" s="21"/>
      <c r="G781" s="21"/>
      <c r="H781" s="21"/>
      <c r="I781" s="21"/>
      <c r="J781" s="2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21"/>
      <c r="B782" s="21"/>
      <c r="C782" s="21"/>
      <c r="D782" s="21"/>
      <c r="E782" s="21"/>
      <c r="F782" s="21"/>
      <c r="G782" s="21"/>
      <c r="H782" s="21"/>
      <c r="I782" s="21"/>
      <c r="J782" s="2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21"/>
      <c r="B783" s="21"/>
      <c r="C783" s="21"/>
      <c r="D783" s="21"/>
      <c r="E783" s="21"/>
      <c r="F783" s="21"/>
      <c r="G783" s="21"/>
      <c r="H783" s="21"/>
      <c r="I783" s="21"/>
      <c r="J783" s="2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21"/>
      <c r="B784" s="21"/>
      <c r="C784" s="21"/>
      <c r="D784" s="21"/>
      <c r="E784" s="21"/>
      <c r="F784" s="21"/>
      <c r="G784" s="21"/>
      <c r="H784" s="21"/>
      <c r="I784" s="21"/>
      <c r="J784" s="2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21"/>
      <c r="B785" s="21"/>
      <c r="C785" s="21"/>
      <c r="D785" s="21"/>
      <c r="E785" s="21"/>
      <c r="F785" s="21"/>
      <c r="G785" s="21"/>
      <c r="H785" s="21"/>
      <c r="I785" s="21"/>
      <c r="J785" s="2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21"/>
      <c r="B786" s="21"/>
      <c r="C786" s="21"/>
      <c r="D786" s="21"/>
      <c r="E786" s="21"/>
      <c r="F786" s="21"/>
      <c r="G786" s="21"/>
      <c r="H786" s="21"/>
      <c r="I786" s="21"/>
      <c r="J786" s="2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21"/>
      <c r="B787" s="21"/>
      <c r="C787" s="21"/>
      <c r="D787" s="21"/>
      <c r="E787" s="21"/>
      <c r="F787" s="21"/>
      <c r="G787" s="21"/>
      <c r="H787" s="21"/>
      <c r="I787" s="21"/>
      <c r="J787" s="2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21"/>
      <c r="B788" s="21"/>
      <c r="C788" s="21"/>
      <c r="D788" s="21"/>
      <c r="E788" s="21"/>
      <c r="F788" s="21"/>
      <c r="G788" s="21"/>
      <c r="H788" s="21"/>
      <c r="I788" s="21"/>
      <c r="J788" s="2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21"/>
      <c r="B789" s="21"/>
      <c r="C789" s="21"/>
      <c r="D789" s="21"/>
      <c r="E789" s="21"/>
      <c r="F789" s="21"/>
      <c r="G789" s="21"/>
      <c r="H789" s="21"/>
      <c r="I789" s="21"/>
      <c r="J789" s="2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21"/>
      <c r="B790" s="21"/>
      <c r="C790" s="21"/>
      <c r="D790" s="21"/>
      <c r="E790" s="21"/>
      <c r="F790" s="21"/>
      <c r="G790" s="21"/>
      <c r="H790" s="21"/>
      <c r="I790" s="21"/>
      <c r="J790" s="2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21"/>
      <c r="B791" s="21"/>
      <c r="C791" s="21"/>
      <c r="D791" s="21"/>
      <c r="E791" s="21"/>
      <c r="F791" s="21"/>
      <c r="G791" s="21"/>
      <c r="H791" s="21"/>
      <c r="I791" s="21"/>
      <c r="J791" s="2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21"/>
      <c r="B792" s="21"/>
      <c r="C792" s="21"/>
      <c r="D792" s="21"/>
      <c r="E792" s="21"/>
      <c r="F792" s="21"/>
      <c r="G792" s="21"/>
      <c r="H792" s="21"/>
      <c r="I792" s="21"/>
      <c r="J792" s="2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21"/>
      <c r="B793" s="21"/>
      <c r="C793" s="21"/>
      <c r="D793" s="21"/>
      <c r="E793" s="21"/>
      <c r="F793" s="21"/>
      <c r="G793" s="21"/>
      <c r="H793" s="21"/>
      <c r="I793" s="21"/>
      <c r="J793" s="2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21"/>
      <c r="B794" s="21"/>
      <c r="C794" s="21"/>
      <c r="D794" s="21"/>
      <c r="E794" s="21"/>
      <c r="F794" s="21"/>
      <c r="G794" s="21"/>
      <c r="H794" s="21"/>
      <c r="I794" s="21"/>
      <c r="J794" s="2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21"/>
      <c r="B795" s="21"/>
      <c r="C795" s="21"/>
      <c r="D795" s="21"/>
      <c r="E795" s="21"/>
      <c r="F795" s="21"/>
      <c r="G795" s="21"/>
      <c r="H795" s="21"/>
      <c r="I795" s="21"/>
      <c r="J795" s="2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21"/>
      <c r="B796" s="21"/>
      <c r="C796" s="21"/>
      <c r="D796" s="21"/>
      <c r="E796" s="21"/>
      <c r="F796" s="21"/>
      <c r="G796" s="21"/>
      <c r="H796" s="21"/>
      <c r="I796" s="21"/>
      <c r="J796" s="2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21"/>
      <c r="B797" s="21"/>
      <c r="C797" s="21"/>
      <c r="D797" s="21"/>
      <c r="E797" s="21"/>
      <c r="F797" s="21"/>
      <c r="G797" s="21"/>
      <c r="H797" s="21"/>
      <c r="I797" s="21"/>
      <c r="J797" s="2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21"/>
      <c r="B798" s="21"/>
      <c r="C798" s="21"/>
      <c r="D798" s="21"/>
      <c r="E798" s="21"/>
      <c r="F798" s="21"/>
      <c r="G798" s="21"/>
      <c r="H798" s="21"/>
      <c r="I798" s="21"/>
      <c r="J798" s="2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21"/>
      <c r="B799" s="21"/>
      <c r="C799" s="21"/>
      <c r="D799" s="21"/>
      <c r="E799" s="21"/>
      <c r="F799" s="21"/>
      <c r="G799" s="21"/>
      <c r="H799" s="21"/>
      <c r="I799" s="21"/>
      <c r="J799" s="2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21"/>
      <c r="B800" s="21"/>
      <c r="C800" s="21"/>
      <c r="D800" s="21"/>
      <c r="E800" s="21"/>
      <c r="F800" s="21"/>
      <c r="G800" s="21"/>
      <c r="H800" s="21"/>
      <c r="I800" s="21"/>
      <c r="J800" s="2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21"/>
      <c r="B801" s="21"/>
      <c r="C801" s="21"/>
      <c r="D801" s="21"/>
      <c r="E801" s="21"/>
      <c r="F801" s="21"/>
      <c r="G801" s="21"/>
      <c r="H801" s="21"/>
      <c r="I801" s="21"/>
      <c r="J801" s="2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21"/>
      <c r="B802" s="21"/>
      <c r="C802" s="21"/>
      <c r="D802" s="21"/>
      <c r="E802" s="21"/>
      <c r="F802" s="21"/>
      <c r="G802" s="21"/>
      <c r="H802" s="21"/>
      <c r="I802" s="21"/>
      <c r="J802" s="2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21"/>
      <c r="B803" s="21"/>
      <c r="C803" s="21"/>
      <c r="D803" s="21"/>
      <c r="E803" s="21"/>
      <c r="F803" s="21"/>
      <c r="G803" s="21"/>
      <c r="H803" s="21"/>
      <c r="I803" s="21"/>
      <c r="J803" s="2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21"/>
      <c r="B804" s="21"/>
      <c r="C804" s="21"/>
      <c r="D804" s="21"/>
      <c r="E804" s="21"/>
      <c r="F804" s="21"/>
      <c r="G804" s="21"/>
      <c r="H804" s="21"/>
      <c r="I804" s="21"/>
      <c r="J804" s="2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21"/>
      <c r="B805" s="21"/>
      <c r="C805" s="21"/>
      <c r="D805" s="21"/>
      <c r="E805" s="21"/>
      <c r="F805" s="21"/>
      <c r="G805" s="21"/>
      <c r="H805" s="21"/>
      <c r="I805" s="21"/>
      <c r="J805" s="2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21"/>
      <c r="B806" s="21"/>
      <c r="C806" s="21"/>
      <c r="D806" s="21"/>
      <c r="E806" s="21"/>
      <c r="F806" s="21"/>
      <c r="G806" s="21"/>
      <c r="H806" s="21"/>
      <c r="I806" s="21"/>
      <c r="J806" s="2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21"/>
      <c r="B807" s="21"/>
      <c r="C807" s="21"/>
      <c r="D807" s="21"/>
      <c r="E807" s="21"/>
      <c r="F807" s="21"/>
      <c r="G807" s="21"/>
      <c r="H807" s="21"/>
      <c r="I807" s="21"/>
      <c r="J807" s="2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21"/>
      <c r="B808" s="21"/>
      <c r="C808" s="21"/>
      <c r="D808" s="21"/>
      <c r="E808" s="21"/>
      <c r="F808" s="21"/>
      <c r="G808" s="21"/>
      <c r="H808" s="21"/>
      <c r="I808" s="21"/>
      <c r="J808" s="2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21"/>
      <c r="B809" s="21"/>
      <c r="C809" s="21"/>
      <c r="D809" s="21"/>
      <c r="E809" s="21"/>
      <c r="F809" s="21"/>
      <c r="G809" s="21"/>
      <c r="H809" s="21"/>
      <c r="I809" s="21"/>
      <c r="J809" s="2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21"/>
      <c r="B810" s="21"/>
      <c r="C810" s="21"/>
      <c r="D810" s="21"/>
      <c r="E810" s="21"/>
      <c r="F810" s="21"/>
      <c r="G810" s="21"/>
      <c r="H810" s="21"/>
      <c r="I810" s="21"/>
      <c r="J810" s="2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21"/>
      <c r="B811" s="21"/>
      <c r="C811" s="21"/>
      <c r="D811" s="21"/>
      <c r="E811" s="21"/>
      <c r="F811" s="21"/>
      <c r="G811" s="21"/>
      <c r="H811" s="21"/>
      <c r="I811" s="21"/>
      <c r="J811" s="2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21"/>
      <c r="B812" s="21"/>
      <c r="C812" s="21"/>
      <c r="D812" s="21"/>
      <c r="E812" s="21"/>
      <c r="F812" s="21"/>
      <c r="G812" s="21"/>
      <c r="H812" s="21"/>
      <c r="I812" s="21"/>
      <c r="J812" s="2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21"/>
      <c r="B813" s="21"/>
      <c r="C813" s="21"/>
      <c r="D813" s="21"/>
      <c r="E813" s="21"/>
      <c r="F813" s="21"/>
      <c r="G813" s="21"/>
      <c r="H813" s="21"/>
      <c r="I813" s="21"/>
      <c r="J813" s="2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21"/>
      <c r="B814" s="21"/>
      <c r="C814" s="21"/>
      <c r="D814" s="21"/>
      <c r="E814" s="21"/>
      <c r="F814" s="21"/>
      <c r="G814" s="21"/>
      <c r="H814" s="21"/>
      <c r="I814" s="21"/>
      <c r="J814" s="2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21"/>
      <c r="B815" s="21"/>
      <c r="C815" s="21"/>
      <c r="D815" s="21"/>
      <c r="E815" s="21"/>
      <c r="F815" s="21"/>
      <c r="G815" s="21"/>
      <c r="H815" s="21"/>
      <c r="I815" s="21"/>
      <c r="J815" s="2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21"/>
      <c r="B816" s="21"/>
      <c r="C816" s="21"/>
      <c r="D816" s="21"/>
      <c r="E816" s="21"/>
      <c r="F816" s="21"/>
      <c r="G816" s="21"/>
      <c r="H816" s="21"/>
      <c r="I816" s="21"/>
      <c r="J816" s="2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21"/>
      <c r="B817" s="21"/>
      <c r="C817" s="21"/>
      <c r="D817" s="21"/>
      <c r="E817" s="21"/>
      <c r="F817" s="21"/>
      <c r="G817" s="21"/>
      <c r="H817" s="21"/>
      <c r="I817" s="21"/>
      <c r="J817" s="2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21"/>
      <c r="B818" s="21"/>
      <c r="C818" s="21"/>
      <c r="D818" s="21"/>
      <c r="E818" s="21"/>
      <c r="F818" s="21"/>
      <c r="G818" s="21"/>
      <c r="H818" s="21"/>
      <c r="I818" s="21"/>
      <c r="J818" s="2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21"/>
      <c r="B819" s="21"/>
      <c r="C819" s="21"/>
      <c r="D819" s="21"/>
      <c r="E819" s="21"/>
      <c r="F819" s="21"/>
      <c r="G819" s="21"/>
      <c r="H819" s="21"/>
      <c r="I819" s="21"/>
      <c r="J819" s="2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21"/>
      <c r="B820" s="21"/>
      <c r="C820" s="21"/>
      <c r="D820" s="21"/>
      <c r="E820" s="21"/>
      <c r="F820" s="21"/>
      <c r="G820" s="21"/>
      <c r="H820" s="21"/>
      <c r="I820" s="21"/>
      <c r="J820" s="2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21"/>
      <c r="B821" s="21"/>
      <c r="C821" s="21"/>
      <c r="D821" s="21"/>
      <c r="E821" s="21"/>
      <c r="F821" s="21"/>
      <c r="G821" s="21"/>
      <c r="H821" s="21"/>
      <c r="I821" s="21"/>
      <c r="J821" s="2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21"/>
      <c r="B822" s="21"/>
      <c r="C822" s="21"/>
      <c r="D822" s="21"/>
      <c r="E822" s="21"/>
      <c r="F822" s="21"/>
      <c r="G822" s="21"/>
      <c r="H822" s="21"/>
      <c r="I822" s="21"/>
      <c r="J822" s="2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21"/>
      <c r="B823" s="21"/>
      <c r="C823" s="21"/>
      <c r="D823" s="21"/>
      <c r="E823" s="21"/>
      <c r="F823" s="21"/>
      <c r="G823" s="21"/>
      <c r="H823" s="21"/>
      <c r="I823" s="21"/>
      <c r="J823" s="2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21"/>
      <c r="B824" s="21"/>
      <c r="C824" s="21"/>
      <c r="D824" s="21"/>
      <c r="E824" s="21"/>
      <c r="F824" s="21"/>
      <c r="G824" s="21"/>
      <c r="H824" s="21"/>
      <c r="I824" s="21"/>
      <c r="J824" s="2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21"/>
      <c r="B825" s="21"/>
      <c r="C825" s="21"/>
      <c r="D825" s="21"/>
      <c r="E825" s="21"/>
      <c r="F825" s="21"/>
      <c r="G825" s="21"/>
      <c r="H825" s="21"/>
      <c r="I825" s="21"/>
      <c r="J825" s="2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21"/>
      <c r="B826" s="21"/>
      <c r="C826" s="21"/>
      <c r="D826" s="21"/>
      <c r="E826" s="21"/>
      <c r="F826" s="21"/>
      <c r="G826" s="21"/>
      <c r="H826" s="21"/>
      <c r="I826" s="21"/>
      <c r="J826" s="2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21"/>
      <c r="B827" s="21"/>
      <c r="C827" s="21"/>
      <c r="D827" s="21"/>
      <c r="E827" s="21"/>
      <c r="F827" s="21"/>
      <c r="G827" s="21"/>
      <c r="H827" s="21"/>
      <c r="I827" s="21"/>
      <c r="J827" s="2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21"/>
      <c r="B828" s="21"/>
      <c r="C828" s="21"/>
      <c r="D828" s="21"/>
      <c r="E828" s="21"/>
      <c r="F828" s="21"/>
      <c r="G828" s="21"/>
      <c r="H828" s="21"/>
      <c r="I828" s="21"/>
      <c r="J828" s="2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21"/>
      <c r="B829" s="21"/>
      <c r="C829" s="21"/>
      <c r="D829" s="21"/>
      <c r="E829" s="21"/>
      <c r="F829" s="21"/>
      <c r="G829" s="21"/>
      <c r="H829" s="21"/>
      <c r="I829" s="21"/>
      <c r="J829" s="2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21"/>
      <c r="B830" s="21"/>
      <c r="C830" s="21"/>
      <c r="D830" s="21"/>
      <c r="E830" s="21"/>
      <c r="F830" s="21"/>
      <c r="G830" s="21"/>
      <c r="H830" s="21"/>
      <c r="I830" s="21"/>
      <c r="J830" s="2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21"/>
      <c r="B831" s="21"/>
      <c r="C831" s="21"/>
      <c r="D831" s="21"/>
      <c r="E831" s="21"/>
      <c r="F831" s="21"/>
      <c r="G831" s="21"/>
      <c r="H831" s="21"/>
      <c r="I831" s="21"/>
      <c r="J831" s="2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21"/>
      <c r="B832" s="21"/>
      <c r="C832" s="21"/>
      <c r="D832" s="21"/>
      <c r="E832" s="21"/>
      <c r="F832" s="21"/>
      <c r="G832" s="21"/>
      <c r="H832" s="21"/>
      <c r="I832" s="21"/>
      <c r="J832" s="2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21"/>
      <c r="B833" s="21"/>
      <c r="C833" s="21"/>
      <c r="D833" s="21"/>
      <c r="E833" s="21"/>
      <c r="F833" s="21"/>
      <c r="G833" s="21"/>
      <c r="H833" s="21"/>
      <c r="I833" s="21"/>
      <c r="J833" s="2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21"/>
      <c r="B834" s="21"/>
      <c r="C834" s="21"/>
      <c r="D834" s="21"/>
      <c r="E834" s="21"/>
      <c r="F834" s="21"/>
      <c r="G834" s="21"/>
      <c r="H834" s="21"/>
      <c r="I834" s="21"/>
      <c r="J834" s="2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21"/>
      <c r="B835" s="21"/>
      <c r="C835" s="21"/>
      <c r="D835" s="21"/>
      <c r="E835" s="21"/>
      <c r="F835" s="21"/>
      <c r="G835" s="21"/>
      <c r="H835" s="21"/>
      <c r="I835" s="21"/>
      <c r="J835" s="2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21"/>
      <c r="B836" s="21"/>
      <c r="C836" s="21"/>
      <c r="D836" s="21"/>
      <c r="E836" s="21"/>
      <c r="F836" s="21"/>
      <c r="G836" s="21"/>
      <c r="H836" s="21"/>
      <c r="I836" s="21"/>
      <c r="J836" s="2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21"/>
      <c r="B837" s="21"/>
      <c r="C837" s="21"/>
      <c r="D837" s="21"/>
      <c r="E837" s="21"/>
      <c r="F837" s="21"/>
      <c r="G837" s="21"/>
      <c r="H837" s="21"/>
      <c r="I837" s="21"/>
      <c r="J837" s="2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21"/>
      <c r="B838" s="21"/>
      <c r="C838" s="21"/>
      <c r="D838" s="21"/>
      <c r="E838" s="21"/>
      <c r="F838" s="21"/>
      <c r="G838" s="21"/>
      <c r="H838" s="21"/>
      <c r="I838" s="21"/>
      <c r="J838" s="2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21"/>
      <c r="B839" s="21"/>
      <c r="C839" s="21"/>
      <c r="D839" s="21"/>
      <c r="E839" s="21"/>
      <c r="F839" s="21"/>
      <c r="G839" s="21"/>
      <c r="H839" s="21"/>
      <c r="I839" s="21"/>
      <c r="J839" s="2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21"/>
      <c r="B840" s="21"/>
      <c r="C840" s="21"/>
      <c r="D840" s="21"/>
      <c r="E840" s="21"/>
      <c r="F840" s="21"/>
      <c r="G840" s="21"/>
      <c r="H840" s="21"/>
      <c r="I840" s="21"/>
      <c r="J840" s="2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21"/>
      <c r="B841" s="21"/>
      <c r="C841" s="21"/>
      <c r="D841" s="21"/>
      <c r="E841" s="21"/>
      <c r="F841" s="21"/>
      <c r="G841" s="21"/>
      <c r="H841" s="21"/>
      <c r="I841" s="21"/>
      <c r="J841" s="2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21"/>
      <c r="B842" s="21"/>
      <c r="C842" s="21"/>
      <c r="D842" s="21"/>
      <c r="E842" s="21"/>
      <c r="F842" s="21"/>
      <c r="G842" s="21"/>
      <c r="H842" s="21"/>
      <c r="I842" s="21"/>
      <c r="J842" s="2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21"/>
      <c r="B843" s="21"/>
      <c r="C843" s="21"/>
      <c r="D843" s="21"/>
      <c r="E843" s="21"/>
      <c r="F843" s="21"/>
      <c r="G843" s="21"/>
      <c r="H843" s="21"/>
      <c r="I843" s="21"/>
      <c r="J843" s="2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21"/>
      <c r="B844" s="21"/>
      <c r="C844" s="21"/>
      <c r="D844" s="21"/>
      <c r="E844" s="21"/>
      <c r="F844" s="21"/>
      <c r="G844" s="21"/>
      <c r="H844" s="21"/>
      <c r="I844" s="21"/>
      <c r="J844" s="2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21"/>
      <c r="B845" s="21"/>
      <c r="C845" s="21"/>
      <c r="D845" s="21"/>
      <c r="E845" s="21"/>
      <c r="F845" s="21"/>
      <c r="G845" s="21"/>
      <c r="H845" s="21"/>
      <c r="I845" s="21"/>
      <c r="J845" s="2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21"/>
      <c r="B846" s="21"/>
      <c r="C846" s="21"/>
      <c r="D846" s="21"/>
      <c r="E846" s="21"/>
      <c r="F846" s="21"/>
      <c r="G846" s="21"/>
      <c r="H846" s="21"/>
      <c r="I846" s="21"/>
      <c r="J846" s="2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21"/>
      <c r="B847" s="21"/>
      <c r="C847" s="21"/>
      <c r="D847" s="21"/>
      <c r="E847" s="21"/>
      <c r="F847" s="21"/>
      <c r="G847" s="21"/>
      <c r="H847" s="21"/>
      <c r="I847" s="21"/>
      <c r="J847" s="2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21"/>
      <c r="B848" s="21"/>
      <c r="C848" s="21"/>
      <c r="D848" s="21"/>
      <c r="E848" s="21"/>
      <c r="F848" s="21"/>
      <c r="G848" s="21"/>
      <c r="H848" s="21"/>
      <c r="I848" s="21"/>
      <c r="J848" s="2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21"/>
      <c r="B849" s="21"/>
      <c r="C849" s="21"/>
      <c r="D849" s="21"/>
      <c r="E849" s="21"/>
      <c r="F849" s="21"/>
      <c r="G849" s="21"/>
      <c r="H849" s="21"/>
      <c r="I849" s="21"/>
      <c r="J849" s="2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21"/>
      <c r="B850" s="21"/>
      <c r="C850" s="21"/>
      <c r="D850" s="21"/>
      <c r="E850" s="21"/>
      <c r="F850" s="21"/>
      <c r="G850" s="21"/>
      <c r="H850" s="21"/>
      <c r="I850" s="21"/>
      <c r="J850" s="2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21"/>
      <c r="B851" s="21"/>
      <c r="C851" s="21"/>
      <c r="D851" s="21"/>
      <c r="E851" s="21"/>
      <c r="F851" s="21"/>
      <c r="G851" s="21"/>
      <c r="H851" s="21"/>
      <c r="I851" s="21"/>
      <c r="J851" s="2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21"/>
      <c r="B852" s="21"/>
      <c r="C852" s="21"/>
      <c r="D852" s="21"/>
      <c r="E852" s="21"/>
      <c r="F852" s="21"/>
      <c r="G852" s="21"/>
      <c r="H852" s="21"/>
      <c r="I852" s="21"/>
      <c r="J852" s="2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21"/>
      <c r="B853" s="21"/>
      <c r="C853" s="21"/>
      <c r="D853" s="21"/>
      <c r="E853" s="21"/>
      <c r="F853" s="21"/>
      <c r="G853" s="21"/>
      <c r="H853" s="21"/>
      <c r="I853" s="21"/>
      <c r="J853" s="2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21"/>
      <c r="B854" s="21"/>
      <c r="C854" s="21"/>
      <c r="D854" s="21"/>
      <c r="E854" s="21"/>
      <c r="F854" s="21"/>
      <c r="G854" s="21"/>
      <c r="H854" s="21"/>
      <c r="I854" s="21"/>
      <c r="J854" s="2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21"/>
      <c r="B855" s="21"/>
      <c r="C855" s="21"/>
      <c r="D855" s="21"/>
      <c r="E855" s="21"/>
      <c r="F855" s="21"/>
      <c r="G855" s="21"/>
      <c r="H855" s="21"/>
      <c r="I855" s="21"/>
      <c r="J855" s="2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21"/>
      <c r="B856" s="21"/>
      <c r="C856" s="21"/>
      <c r="D856" s="21"/>
      <c r="E856" s="21"/>
      <c r="F856" s="21"/>
      <c r="G856" s="21"/>
      <c r="H856" s="21"/>
      <c r="I856" s="21"/>
      <c r="J856" s="2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21"/>
      <c r="B857" s="21"/>
      <c r="C857" s="21"/>
      <c r="D857" s="21"/>
      <c r="E857" s="21"/>
      <c r="F857" s="21"/>
      <c r="G857" s="21"/>
      <c r="H857" s="21"/>
      <c r="I857" s="21"/>
      <c r="J857" s="2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21"/>
      <c r="B858" s="21"/>
      <c r="C858" s="21"/>
      <c r="D858" s="21"/>
      <c r="E858" s="21"/>
      <c r="F858" s="21"/>
      <c r="G858" s="21"/>
      <c r="H858" s="21"/>
      <c r="I858" s="21"/>
      <c r="J858" s="2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21"/>
      <c r="B859" s="21"/>
      <c r="C859" s="21"/>
      <c r="D859" s="21"/>
      <c r="E859" s="21"/>
      <c r="F859" s="21"/>
      <c r="G859" s="21"/>
      <c r="H859" s="21"/>
      <c r="I859" s="21"/>
      <c r="J859" s="2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21"/>
      <c r="B860" s="21"/>
      <c r="C860" s="21"/>
      <c r="D860" s="21"/>
      <c r="E860" s="21"/>
      <c r="F860" s="21"/>
      <c r="G860" s="21"/>
      <c r="H860" s="21"/>
      <c r="I860" s="21"/>
      <c r="J860" s="2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21"/>
      <c r="B861" s="21"/>
      <c r="C861" s="21"/>
      <c r="D861" s="21"/>
      <c r="E861" s="21"/>
      <c r="F861" s="21"/>
      <c r="G861" s="21"/>
      <c r="H861" s="21"/>
      <c r="I861" s="21"/>
      <c r="J861" s="2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21"/>
      <c r="B862" s="21"/>
      <c r="C862" s="21"/>
      <c r="D862" s="21"/>
      <c r="E862" s="21"/>
      <c r="F862" s="21"/>
      <c r="G862" s="21"/>
      <c r="H862" s="21"/>
      <c r="I862" s="21"/>
      <c r="J862" s="2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21"/>
      <c r="B863" s="21"/>
      <c r="C863" s="21"/>
      <c r="D863" s="21"/>
      <c r="E863" s="21"/>
      <c r="F863" s="21"/>
      <c r="G863" s="21"/>
      <c r="H863" s="21"/>
      <c r="I863" s="21"/>
      <c r="J863" s="2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21"/>
      <c r="B864" s="21"/>
      <c r="C864" s="21"/>
      <c r="D864" s="21"/>
      <c r="E864" s="21"/>
      <c r="F864" s="21"/>
      <c r="G864" s="21"/>
      <c r="H864" s="21"/>
      <c r="I864" s="21"/>
      <c r="J864" s="2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21"/>
      <c r="B865" s="21"/>
      <c r="C865" s="21"/>
      <c r="D865" s="21"/>
      <c r="E865" s="21"/>
      <c r="F865" s="21"/>
      <c r="G865" s="21"/>
      <c r="H865" s="21"/>
      <c r="I865" s="21"/>
      <c r="J865" s="2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21"/>
      <c r="B866" s="21"/>
      <c r="C866" s="21"/>
      <c r="D866" s="21"/>
      <c r="E866" s="21"/>
      <c r="F866" s="21"/>
      <c r="G866" s="21"/>
      <c r="H866" s="21"/>
      <c r="I866" s="21"/>
      <c r="J866" s="2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21"/>
      <c r="B867" s="21"/>
      <c r="C867" s="21"/>
      <c r="D867" s="21"/>
      <c r="E867" s="21"/>
      <c r="F867" s="21"/>
      <c r="G867" s="21"/>
      <c r="H867" s="21"/>
      <c r="I867" s="21"/>
      <c r="J867" s="2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21"/>
      <c r="B868" s="21"/>
      <c r="C868" s="21"/>
      <c r="D868" s="21"/>
      <c r="E868" s="21"/>
      <c r="F868" s="21"/>
      <c r="G868" s="21"/>
      <c r="H868" s="21"/>
      <c r="I868" s="21"/>
      <c r="J868" s="2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21"/>
      <c r="B869" s="21"/>
      <c r="C869" s="21"/>
      <c r="D869" s="21"/>
      <c r="E869" s="21"/>
      <c r="F869" s="21"/>
      <c r="G869" s="21"/>
      <c r="H869" s="21"/>
      <c r="I869" s="21"/>
      <c r="J869" s="2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21"/>
      <c r="B870" s="21"/>
      <c r="C870" s="21"/>
      <c r="D870" s="21"/>
      <c r="E870" s="21"/>
      <c r="F870" s="21"/>
      <c r="G870" s="21"/>
      <c r="H870" s="21"/>
      <c r="I870" s="21"/>
      <c r="J870" s="2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21"/>
      <c r="B871" s="21"/>
      <c r="C871" s="21"/>
      <c r="D871" s="21"/>
      <c r="E871" s="21"/>
      <c r="F871" s="21"/>
      <c r="G871" s="21"/>
      <c r="H871" s="21"/>
      <c r="I871" s="21"/>
      <c r="J871" s="2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21"/>
      <c r="B872" s="21"/>
      <c r="C872" s="21"/>
      <c r="D872" s="21"/>
      <c r="E872" s="21"/>
      <c r="F872" s="21"/>
      <c r="G872" s="21"/>
      <c r="H872" s="21"/>
      <c r="I872" s="21"/>
      <c r="J872" s="2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21"/>
      <c r="B873" s="21"/>
      <c r="C873" s="21"/>
      <c r="D873" s="21"/>
      <c r="E873" s="21"/>
      <c r="F873" s="21"/>
      <c r="G873" s="21"/>
      <c r="H873" s="21"/>
      <c r="I873" s="21"/>
      <c r="J873" s="2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21"/>
      <c r="B874" s="21"/>
      <c r="C874" s="21"/>
      <c r="D874" s="21"/>
      <c r="E874" s="21"/>
      <c r="F874" s="21"/>
      <c r="G874" s="21"/>
      <c r="H874" s="21"/>
      <c r="I874" s="21"/>
      <c r="J874" s="2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21"/>
      <c r="B875" s="21"/>
      <c r="C875" s="21"/>
      <c r="D875" s="21"/>
      <c r="E875" s="21"/>
      <c r="F875" s="21"/>
      <c r="G875" s="21"/>
      <c r="H875" s="21"/>
      <c r="I875" s="21"/>
      <c r="J875" s="2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21"/>
      <c r="B876" s="21"/>
      <c r="C876" s="21"/>
      <c r="D876" s="21"/>
      <c r="E876" s="21"/>
      <c r="F876" s="21"/>
      <c r="G876" s="21"/>
      <c r="H876" s="21"/>
      <c r="I876" s="21"/>
      <c r="J876" s="2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21"/>
      <c r="B877" s="21"/>
      <c r="C877" s="21"/>
      <c r="D877" s="21"/>
      <c r="E877" s="21"/>
      <c r="F877" s="21"/>
      <c r="G877" s="21"/>
      <c r="H877" s="21"/>
      <c r="I877" s="21"/>
      <c r="J877" s="2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21"/>
      <c r="B878" s="21"/>
      <c r="C878" s="21"/>
      <c r="D878" s="21"/>
      <c r="E878" s="21"/>
      <c r="F878" s="21"/>
      <c r="G878" s="21"/>
      <c r="H878" s="21"/>
      <c r="I878" s="21"/>
      <c r="J878" s="2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21"/>
      <c r="B879" s="21"/>
      <c r="C879" s="21"/>
      <c r="D879" s="21"/>
      <c r="E879" s="21"/>
      <c r="F879" s="21"/>
      <c r="G879" s="21"/>
      <c r="H879" s="21"/>
      <c r="I879" s="21"/>
      <c r="J879" s="2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21"/>
      <c r="B880" s="21"/>
      <c r="C880" s="21"/>
      <c r="D880" s="21"/>
      <c r="E880" s="21"/>
      <c r="F880" s="21"/>
      <c r="G880" s="21"/>
      <c r="H880" s="21"/>
      <c r="I880" s="21"/>
      <c r="J880" s="2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21"/>
      <c r="B881" s="21"/>
      <c r="C881" s="21"/>
      <c r="D881" s="21"/>
      <c r="E881" s="21"/>
      <c r="F881" s="21"/>
      <c r="G881" s="21"/>
      <c r="H881" s="21"/>
      <c r="I881" s="21"/>
      <c r="J881" s="2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21"/>
      <c r="B882" s="21"/>
      <c r="C882" s="21"/>
      <c r="D882" s="21"/>
      <c r="E882" s="21"/>
      <c r="F882" s="21"/>
      <c r="G882" s="21"/>
      <c r="H882" s="21"/>
      <c r="I882" s="21"/>
      <c r="J882" s="2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21"/>
      <c r="B883" s="21"/>
      <c r="C883" s="21"/>
      <c r="D883" s="21"/>
      <c r="E883" s="21"/>
      <c r="F883" s="21"/>
      <c r="G883" s="21"/>
      <c r="H883" s="21"/>
      <c r="I883" s="21"/>
      <c r="J883" s="2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21"/>
      <c r="B884" s="21"/>
      <c r="C884" s="21"/>
      <c r="D884" s="21"/>
      <c r="E884" s="21"/>
      <c r="F884" s="21"/>
      <c r="G884" s="21"/>
      <c r="H884" s="21"/>
      <c r="I884" s="21"/>
      <c r="J884" s="2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21"/>
      <c r="B885" s="21"/>
      <c r="C885" s="21"/>
      <c r="D885" s="21"/>
      <c r="E885" s="21"/>
      <c r="F885" s="21"/>
      <c r="G885" s="21"/>
      <c r="H885" s="21"/>
      <c r="I885" s="21"/>
      <c r="J885" s="2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21"/>
      <c r="B886" s="21"/>
      <c r="C886" s="21"/>
      <c r="D886" s="21"/>
      <c r="E886" s="21"/>
      <c r="F886" s="21"/>
      <c r="G886" s="21"/>
      <c r="H886" s="21"/>
      <c r="I886" s="21"/>
      <c r="J886" s="2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21"/>
      <c r="B887" s="21"/>
      <c r="C887" s="21"/>
      <c r="D887" s="21"/>
      <c r="E887" s="21"/>
      <c r="F887" s="21"/>
      <c r="G887" s="21"/>
      <c r="H887" s="21"/>
      <c r="I887" s="21"/>
      <c r="J887" s="2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21"/>
      <c r="B888" s="21"/>
      <c r="C888" s="21"/>
      <c r="D888" s="21"/>
      <c r="E888" s="21"/>
      <c r="F888" s="21"/>
      <c r="G888" s="21"/>
      <c r="H888" s="21"/>
      <c r="I888" s="21"/>
      <c r="J888" s="2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21"/>
      <c r="B889" s="21"/>
      <c r="C889" s="21"/>
      <c r="D889" s="21"/>
      <c r="E889" s="21"/>
      <c r="F889" s="21"/>
      <c r="G889" s="21"/>
      <c r="H889" s="21"/>
      <c r="I889" s="21"/>
      <c r="J889" s="2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21"/>
      <c r="B890" s="21"/>
      <c r="C890" s="21"/>
      <c r="D890" s="21"/>
      <c r="E890" s="21"/>
      <c r="F890" s="21"/>
      <c r="G890" s="21"/>
      <c r="H890" s="21"/>
      <c r="I890" s="21"/>
      <c r="J890" s="2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21"/>
      <c r="B891" s="21"/>
      <c r="C891" s="21"/>
      <c r="D891" s="21"/>
      <c r="E891" s="21"/>
      <c r="F891" s="21"/>
      <c r="G891" s="21"/>
      <c r="H891" s="21"/>
      <c r="I891" s="21"/>
      <c r="J891" s="2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21"/>
      <c r="B892" s="21"/>
      <c r="C892" s="21"/>
      <c r="D892" s="21"/>
      <c r="E892" s="21"/>
      <c r="F892" s="21"/>
      <c r="G892" s="21"/>
      <c r="H892" s="21"/>
      <c r="I892" s="21"/>
      <c r="J892" s="2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21"/>
      <c r="B893" s="21"/>
      <c r="C893" s="21"/>
      <c r="D893" s="21"/>
      <c r="E893" s="21"/>
      <c r="F893" s="21"/>
      <c r="G893" s="21"/>
      <c r="H893" s="21"/>
      <c r="I893" s="21"/>
      <c r="J893" s="2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21"/>
      <c r="B894" s="21"/>
      <c r="C894" s="21"/>
      <c r="D894" s="21"/>
      <c r="E894" s="21"/>
      <c r="F894" s="21"/>
      <c r="G894" s="21"/>
      <c r="H894" s="21"/>
      <c r="I894" s="21"/>
      <c r="J894" s="2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21"/>
      <c r="B895" s="21"/>
      <c r="C895" s="21"/>
      <c r="D895" s="21"/>
      <c r="E895" s="21"/>
      <c r="F895" s="21"/>
      <c r="G895" s="21"/>
      <c r="H895" s="21"/>
      <c r="I895" s="21"/>
      <c r="J895" s="2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21"/>
      <c r="B896" s="21"/>
      <c r="C896" s="21"/>
      <c r="D896" s="21"/>
      <c r="E896" s="21"/>
      <c r="F896" s="21"/>
      <c r="G896" s="21"/>
      <c r="H896" s="21"/>
      <c r="I896" s="21"/>
      <c r="J896" s="2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21"/>
      <c r="B897" s="21"/>
      <c r="C897" s="21"/>
      <c r="D897" s="21"/>
      <c r="E897" s="21"/>
      <c r="F897" s="21"/>
      <c r="G897" s="21"/>
      <c r="H897" s="21"/>
      <c r="I897" s="21"/>
      <c r="J897" s="2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21"/>
      <c r="B898" s="21"/>
      <c r="C898" s="21"/>
      <c r="D898" s="21"/>
      <c r="E898" s="21"/>
      <c r="F898" s="21"/>
      <c r="G898" s="21"/>
      <c r="H898" s="21"/>
      <c r="I898" s="21"/>
      <c r="J898" s="2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21"/>
      <c r="B899" s="21"/>
      <c r="C899" s="21"/>
      <c r="D899" s="21"/>
      <c r="E899" s="21"/>
      <c r="F899" s="21"/>
      <c r="G899" s="21"/>
      <c r="H899" s="21"/>
      <c r="I899" s="21"/>
      <c r="J899" s="2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21"/>
      <c r="B900" s="21"/>
      <c r="C900" s="21"/>
      <c r="D900" s="21"/>
      <c r="E900" s="21"/>
      <c r="F900" s="21"/>
      <c r="G900" s="21"/>
      <c r="H900" s="21"/>
      <c r="I900" s="21"/>
      <c r="J900" s="2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21"/>
      <c r="B901" s="21"/>
      <c r="C901" s="21"/>
      <c r="D901" s="21"/>
      <c r="E901" s="21"/>
      <c r="F901" s="21"/>
      <c r="G901" s="21"/>
      <c r="H901" s="21"/>
      <c r="I901" s="21"/>
      <c r="J901" s="2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21"/>
      <c r="B902" s="21"/>
      <c r="C902" s="21"/>
      <c r="D902" s="21"/>
      <c r="E902" s="21"/>
      <c r="F902" s="21"/>
      <c r="G902" s="21"/>
      <c r="H902" s="21"/>
      <c r="I902" s="21"/>
      <c r="J902" s="2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21"/>
      <c r="B903" s="21"/>
      <c r="C903" s="21"/>
      <c r="D903" s="21"/>
      <c r="E903" s="21"/>
      <c r="F903" s="21"/>
      <c r="G903" s="21"/>
      <c r="H903" s="21"/>
      <c r="I903" s="21"/>
      <c r="J903" s="2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21"/>
      <c r="B904" s="21"/>
      <c r="C904" s="21"/>
      <c r="D904" s="21"/>
      <c r="E904" s="21"/>
      <c r="F904" s="21"/>
      <c r="G904" s="21"/>
      <c r="H904" s="21"/>
      <c r="I904" s="21"/>
      <c r="J904" s="2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21"/>
      <c r="B905" s="21"/>
      <c r="C905" s="21"/>
      <c r="D905" s="21"/>
      <c r="E905" s="21"/>
      <c r="F905" s="21"/>
      <c r="G905" s="21"/>
      <c r="H905" s="21"/>
      <c r="I905" s="21"/>
      <c r="J905" s="2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21"/>
      <c r="B906" s="21"/>
      <c r="C906" s="21"/>
      <c r="D906" s="21"/>
      <c r="E906" s="21"/>
      <c r="F906" s="21"/>
      <c r="G906" s="21"/>
      <c r="H906" s="21"/>
      <c r="I906" s="21"/>
      <c r="J906" s="2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21"/>
      <c r="B907" s="21"/>
      <c r="C907" s="21"/>
      <c r="D907" s="21"/>
      <c r="E907" s="21"/>
      <c r="F907" s="21"/>
      <c r="G907" s="21"/>
      <c r="H907" s="21"/>
      <c r="I907" s="21"/>
      <c r="J907" s="2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21"/>
      <c r="B908" s="21"/>
      <c r="C908" s="21"/>
      <c r="D908" s="21"/>
      <c r="E908" s="21"/>
      <c r="F908" s="21"/>
      <c r="G908" s="21"/>
      <c r="H908" s="21"/>
      <c r="I908" s="21"/>
      <c r="J908" s="2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21"/>
      <c r="B909" s="21"/>
      <c r="C909" s="21"/>
      <c r="D909" s="21"/>
      <c r="E909" s="21"/>
      <c r="F909" s="21"/>
      <c r="G909" s="21"/>
      <c r="H909" s="21"/>
      <c r="I909" s="21"/>
      <c r="J909" s="2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21"/>
      <c r="B910" s="21"/>
      <c r="C910" s="21"/>
      <c r="D910" s="21"/>
      <c r="E910" s="21"/>
      <c r="F910" s="21"/>
      <c r="G910" s="21"/>
      <c r="H910" s="21"/>
      <c r="I910" s="21"/>
      <c r="J910" s="2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21"/>
      <c r="B911" s="21"/>
      <c r="C911" s="21"/>
      <c r="D911" s="21"/>
      <c r="E911" s="21"/>
      <c r="F911" s="21"/>
      <c r="G911" s="21"/>
      <c r="H911" s="21"/>
      <c r="I911" s="21"/>
      <c r="J911" s="2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21"/>
      <c r="B912" s="21"/>
      <c r="C912" s="21"/>
      <c r="D912" s="21"/>
      <c r="E912" s="21"/>
      <c r="F912" s="21"/>
      <c r="G912" s="21"/>
      <c r="H912" s="21"/>
      <c r="I912" s="21"/>
      <c r="J912" s="2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21"/>
      <c r="B913" s="21"/>
      <c r="C913" s="21"/>
      <c r="D913" s="21"/>
      <c r="E913" s="21"/>
      <c r="F913" s="21"/>
      <c r="G913" s="21"/>
      <c r="H913" s="21"/>
      <c r="I913" s="21"/>
      <c r="J913" s="2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21"/>
      <c r="B914" s="21"/>
      <c r="C914" s="21"/>
      <c r="D914" s="21"/>
      <c r="E914" s="21"/>
      <c r="F914" s="21"/>
      <c r="G914" s="21"/>
      <c r="H914" s="21"/>
      <c r="I914" s="21"/>
      <c r="J914" s="2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21"/>
      <c r="B915" s="21"/>
      <c r="C915" s="21"/>
      <c r="D915" s="21"/>
      <c r="E915" s="21"/>
      <c r="F915" s="21"/>
      <c r="G915" s="21"/>
      <c r="H915" s="21"/>
      <c r="I915" s="21"/>
      <c r="J915" s="2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21"/>
      <c r="B916" s="21"/>
      <c r="C916" s="21"/>
      <c r="D916" s="21"/>
      <c r="E916" s="21"/>
      <c r="F916" s="21"/>
      <c r="G916" s="21"/>
      <c r="H916" s="21"/>
      <c r="I916" s="21"/>
      <c r="J916" s="2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21"/>
      <c r="B917" s="21"/>
      <c r="C917" s="21"/>
      <c r="D917" s="21"/>
      <c r="E917" s="21"/>
      <c r="F917" s="21"/>
      <c r="G917" s="21"/>
      <c r="H917" s="21"/>
      <c r="I917" s="21"/>
      <c r="J917" s="2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21"/>
      <c r="B918" s="21"/>
      <c r="C918" s="21"/>
      <c r="D918" s="21"/>
      <c r="E918" s="21"/>
      <c r="F918" s="21"/>
      <c r="G918" s="21"/>
      <c r="H918" s="21"/>
      <c r="I918" s="21"/>
      <c r="J918" s="2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21"/>
      <c r="B919" s="21"/>
      <c r="C919" s="21"/>
      <c r="D919" s="21"/>
      <c r="E919" s="21"/>
      <c r="F919" s="21"/>
      <c r="G919" s="21"/>
      <c r="H919" s="21"/>
      <c r="I919" s="21"/>
      <c r="J919" s="2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21"/>
      <c r="B920" s="21"/>
      <c r="C920" s="21"/>
      <c r="D920" s="21"/>
      <c r="E920" s="21"/>
      <c r="F920" s="21"/>
      <c r="G920" s="21"/>
      <c r="H920" s="21"/>
      <c r="I920" s="21"/>
      <c r="J920" s="2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21"/>
      <c r="B921" s="21"/>
      <c r="C921" s="21"/>
      <c r="D921" s="21"/>
      <c r="E921" s="21"/>
      <c r="F921" s="21"/>
      <c r="G921" s="21"/>
      <c r="H921" s="21"/>
      <c r="I921" s="21"/>
      <c r="J921" s="2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21"/>
      <c r="B922" s="21"/>
      <c r="C922" s="21"/>
      <c r="D922" s="21"/>
      <c r="E922" s="21"/>
      <c r="F922" s="21"/>
      <c r="G922" s="21"/>
      <c r="H922" s="21"/>
      <c r="I922" s="21"/>
      <c r="J922" s="2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21"/>
      <c r="B923" s="21"/>
      <c r="C923" s="21"/>
      <c r="D923" s="21"/>
      <c r="E923" s="21"/>
      <c r="F923" s="21"/>
      <c r="G923" s="21"/>
      <c r="H923" s="21"/>
      <c r="I923" s="21"/>
      <c r="J923" s="2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21"/>
      <c r="B924" s="21"/>
      <c r="C924" s="21"/>
      <c r="D924" s="21"/>
      <c r="E924" s="21"/>
      <c r="F924" s="21"/>
      <c r="G924" s="21"/>
      <c r="H924" s="21"/>
      <c r="I924" s="21"/>
      <c r="J924" s="2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21"/>
      <c r="B925" s="21"/>
      <c r="C925" s="21"/>
      <c r="D925" s="21"/>
      <c r="E925" s="21"/>
      <c r="F925" s="21"/>
      <c r="G925" s="21"/>
      <c r="H925" s="21"/>
      <c r="I925" s="21"/>
      <c r="J925" s="2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21"/>
      <c r="B926" s="21"/>
      <c r="C926" s="21"/>
      <c r="D926" s="21"/>
      <c r="E926" s="21"/>
      <c r="F926" s="21"/>
      <c r="G926" s="21"/>
      <c r="H926" s="21"/>
      <c r="I926" s="21"/>
      <c r="J926" s="2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21"/>
      <c r="B927" s="21"/>
      <c r="C927" s="21"/>
      <c r="D927" s="21"/>
      <c r="E927" s="21"/>
      <c r="F927" s="21"/>
      <c r="G927" s="21"/>
      <c r="H927" s="21"/>
      <c r="I927" s="21"/>
      <c r="J927" s="2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21"/>
      <c r="B928" s="21"/>
      <c r="C928" s="21"/>
      <c r="D928" s="21"/>
      <c r="E928" s="21"/>
      <c r="F928" s="21"/>
      <c r="G928" s="21"/>
      <c r="H928" s="21"/>
      <c r="I928" s="21"/>
      <c r="J928" s="2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21"/>
      <c r="B929" s="21"/>
      <c r="C929" s="21"/>
      <c r="D929" s="21"/>
      <c r="E929" s="21"/>
      <c r="F929" s="21"/>
      <c r="G929" s="21"/>
      <c r="H929" s="21"/>
      <c r="I929" s="21"/>
      <c r="J929" s="2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21"/>
      <c r="B930" s="21"/>
      <c r="C930" s="21"/>
      <c r="D930" s="21"/>
      <c r="E930" s="21"/>
      <c r="F930" s="21"/>
      <c r="G930" s="21"/>
      <c r="H930" s="21"/>
      <c r="I930" s="21"/>
      <c r="J930" s="2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21"/>
      <c r="B931" s="21"/>
      <c r="C931" s="21"/>
      <c r="D931" s="21"/>
      <c r="E931" s="21"/>
      <c r="F931" s="21"/>
      <c r="G931" s="21"/>
      <c r="H931" s="21"/>
      <c r="I931" s="21"/>
      <c r="J931" s="2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21"/>
      <c r="B932" s="21"/>
      <c r="C932" s="21"/>
      <c r="D932" s="21"/>
      <c r="E932" s="21"/>
      <c r="F932" s="21"/>
      <c r="G932" s="21"/>
      <c r="H932" s="21"/>
      <c r="I932" s="21"/>
      <c r="J932" s="2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21"/>
      <c r="B933" s="21"/>
      <c r="C933" s="21"/>
      <c r="D933" s="21"/>
      <c r="E933" s="21"/>
      <c r="F933" s="21"/>
      <c r="G933" s="21"/>
      <c r="H933" s="21"/>
      <c r="I933" s="21"/>
      <c r="J933" s="2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21"/>
      <c r="B934" s="21"/>
      <c r="C934" s="21"/>
      <c r="D934" s="21"/>
      <c r="E934" s="21"/>
      <c r="F934" s="21"/>
      <c r="G934" s="21"/>
      <c r="H934" s="21"/>
      <c r="I934" s="21"/>
      <c r="J934" s="2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21"/>
      <c r="B935" s="21"/>
      <c r="C935" s="21"/>
      <c r="D935" s="21"/>
      <c r="E935" s="21"/>
      <c r="F935" s="21"/>
      <c r="G935" s="21"/>
      <c r="H935" s="21"/>
      <c r="I935" s="21"/>
      <c r="J935" s="2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21"/>
      <c r="B936" s="21"/>
      <c r="C936" s="21"/>
      <c r="D936" s="21"/>
      <c r="E936" s="21"/>
      <c r="F936" s="21"/>
      <c r="G936" s="21"/>
      <c r="H936" s="21"/>
      <c r="I936" s="21"/>
      <c r="J936" s="2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21"/>
      <c r="B937" s="21"/>
      <c r="C937" s="21"/>
      <c r="D937" s="21"/>
      <c r="E937" s="21"/>
      <c r="F937" s="21"/>
      <c r="G937" s="21"/>
      <c r="H937" s="21"/>
      <c r="I937" s="21"/>
      <c r="J937" s="2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21"/>
      <c r="B938" s="21"/>
      <c r="C938" s="21"/>
      <c r="D938" s="21"/>
      <c r="E938" s="21"/>
      <c r="F938" s="21"/>
      <c r="G938" s="21"/>
      <c r="H938" s="21"/>
      <c r="I938" s="21"/>
      <c r="J938" s="2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21"/>
      <c r="B939" s="21"/>
      <c r="C939" s="21"/>
      <c r="D939" s="21"/>
      <c r="E939" s="21"/>
      <c r="F939" s="21"/>
      <c r="G939" s="21"/>
      <c r="H939" s="21"/>
      <c r="I939" s="21"/>
      <c r="J939" s="2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21"/>
      <c r="B940" s="21"/>
      <c r="C940" s="21"/>
      <c r="D940" s="21"/>
      <c r="E940" s="21"/>
      <c r="F940" s="21"/>
      <c r="G940" s="21"/>
      <c r="H940" s="21"/>
      <c r="I940" s="21"/>
      <c r="J940" s="2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21"/>
      <c r="B941" s="21"/>
      <c r="C941" s="21"/>
      <c r="D941" s="21"/>
      <c r="E941" s="21"/>
      <c r="F941" s="21"/>
      <c r="G941" s="21"/>
      <c r="H941" s="21"/>
      <c r="I941" s="21"/>
      <c r="J941" s="2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21"/>
      <c r="B942" s="21"/>
      <c r="C942" s="21"/>
      <c r="D942" s="21"/>
      <c r="E942" s="21"/>
      <c r="F942" s="21"/>
      <c r="G942" s="21"/>
      <c r="H942" s="21"/>
      <c r="I942" s="21"/>
      <c r="J942" s="2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21"/>
      <c r="B943" s="21"/>
      <c r="C943" s="21"/>
      <c r="D943" s="21"/>
      <c r="E943" s="21"/>
      <c r="F943" s="21"/>
      <c r="G943" s="21"/>
      <c r="H943" s="21"/>
      <c r="I943" s="21"/>
      <c r="J943" s="2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21"/>
      <c r="B944" s="21"/>
      <c r="C944" s="21"/>
      <c r="D944" s="21"/>
      <c r="E944" s="21"/>
      <c r="F944" s="21"/>
      <c r="G944" s="21"/>
      <c r="H944" s="21"/>
      <c r="I944" s="21"/>
      <c r="J944" s="2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21"/>
      <c r="B945" s="21"/>
      <c r="C945" s="21"/>
      <c r="D945" s="21"/>
      <c r="E945" s="21"/>
      <c r="F945" s="21"/>
      <c r="G945" s="21"/>
      <c r="H945" s="21"/>
      <c r="I945" s="21"/>
      <c r="J945" s="2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21"/>
      <c r="B946" s="21"/>
      <c r="C946" s="21"/>
      <c r="D946" s="21"/>
      <c r="E946" s="21"/>
      <c r="F946" s="21"/>
      <c r="G946" s="21"/>
      <c r="H946" s="21"/>
      <c r="I946" s="21"/>
      <c r="J946" s="2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21"/>
      <c r="B947" s="21"/>
      <c r="C947" s="21"/>
      <c r="D947" s="21"/>
      <c r="E947" s="21"/>
      <c r="F947" s="21"/>
      <c r="G947" s="21"/>
      <c r="H947" s="21"/>
      <c r="I947" s="21"/>
      <c r="J947" s="2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21"/>
      <c r="B948" s="21"/>
      <c r="C948" s="21"/>
      <c r="D948" s="21"/>
      <c r="E948" s="21"/>
      <c r="F948" s="21"/>
      <c r="G948" s="21"/>
      <c r="H948" s="21"/>
      <c r="I948" s="21"/>
      <c r="J948" s="2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21"/>
      <c r="B949" s="21"/>
      <c r="C949" s="21"/>
      <c r="D949" s="21"/>
      <c r="E949" s="21"/>
      <c r="F949" s="21"/>
      <c r="G949" s="21"/>
      <c r="H949" s="21"/>
      <c r="I949" s="21"/>
      <c r="J949" s="2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21"/>
      <c r="B950" s="21"/>
      <c r="C950" s="21"/>
      <c r="D950" s="21"/>
      <c r="E950" s="21"/>
      <c r="F950" s="21"/>
      <c r="G950" s="21"/>
      <c r="H950" s="21"/>
      <c r="I950" s="21"/>
      <c r="J950" s="2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21"/>
      <c r="B951" s="21"/>
      <c r="C951" s="21"/>
      <c r="D951" s="21"/>
      <c r="E951" s="21"/>
      <c r="F951" s="21"/>
      <c r="G951" s="21"/>
      <c r="H951" s="21"/>
      <c r="I951" s="21"/>
      <c r="J951" s="2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21"/>
      <c r="B952" s="21"/>
      <c r="C952" s="21"/>
      <c r="D952" s="21"/>
      <c r="E952" s="21"/>
      <c r="F952" s="21"/>
      <c r="G952" s="21"/>
      <c r="H952" s="21"/>
      <c r="I952" s="21"/>
      <c r="J952" s="2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21"/>
      <c r="B953" s="21"/>
      <c r="C953" s="21"/>
      <c r="D953" s="21"/>
      <c r="E953" s="21"/>
      <c r="F953" s="21"/>
      <c r="G953" s="21"/>
      <c r="H953" s="21"/>
      <c r="I953" s="21"/>
      <c r="J953" s="2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21"/>
      <c r="B954" s="21"/>
      <c r="C954" s="21"/>
      <c r="D954" s="21"/>
      <c r="E954" s="21"/>
      <c r="F954" s="21"/>
      <c r="G954" s="21"/>
      <c r="H954" s="21"/>
      <c r="I954" s="21"/>
      <c r="J954" s="2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21"/>
      <c r="B955" s="21"/>
      <c r="C955" s="21"/>
      <c r="D955" s="21"/>
      <c r="E955" s="21"/>
      <c r="F955" s="21"/>
      <c r="G955" s="21"/>
      <c r="H955" s="21"/>
      <c r="I955" s="21"/>
      <c r="J955" s="2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21"/>
      <c r="B956" s="21"/>
      <c r="C956" s="21"/>
      <c r="D956" s="21"/>
      <c r="E956" s="21"/>
      <c r="F956" s="21"/>
      <c r="G956" s="21"/>
      <c r="H956" s="21"/>
      <c r="I956" s="21"/>
      <c r="J956" s="2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21"/>
      <c r="B957" s="21"/>
      <c r="C957" s="21"/>
      <c r="D957" s="21"/>
      <c r="E957" s="21"/>
      <c r="F957" s="21"/>
      <c r="G957" s="21"/>
      <c r="H957" s="21"/>
      <c r="I957" s="21"/>
      <c r="J957" s="2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21"/>
      <c r="B958" s="21"/>
      <c r="C958" s="21"/>
      <c r="D958" s="21"/>
      <c r="E958" s="21"/>
      <c r="F958" s="21"/>
      <c r="G958" s="21"/>
      <c r="H958" s="21"/>
      <c r="I958" s="21"/>
      <c r="J958" s="2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21"/>
      <c r="B959" s="21"/>
      <c r="C959" s="21"/>
      <c r="D959" s="21"/>
      <c r="E959" s="21"/>
      <c r="F959" s="21"/>
      <c r="G959" s="21"/>
      <c r="H959" s="21"/>
      <c r="I959" s="21"/>
      <c r="J959" s="2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21"/>
      <c r="B960" s="21"/>
      <c r="C960" s="21"/>
      <c r="D960" s="21"/>
      <c r="E960" s="21"/>
      <c r="F960" s="21"/>
      <c r="G960" s="21"/>
      <c r="H960" s="21"/>
      <c r="I960" s="21"/>
      <c r="J960" s="2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21"/>
      <c r="B961" s="21"/>
      <c r="C961" s="21"/>
      <c r="D961" s="21"/>
      <c r="E961" s="21"/>
      <c r="F961" s="21"/>
      <c r="G961" s="21"/>
      <c r="H961" s="21"/>
      <c r="I961" s="21"/>
      <c r="J961" s="2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21"/>
      <c r="B962" s="21"/>
      <c r="C962" s="21"/>
      <c r="D962" s="21"/>
      <c r="E962" s="21"/>
      <c r="F962" s="21"/>
      <c r="G962" s="21"/>
      <c r="H962" s="21"/>
      <c r="I962" s="21"/>
      <c r="J962" s="2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21"/>
      <c r="B963" s="21"/>
      <c r="C963" s="21"/>
      <c r="D963" s="21"/>
      <c r="E963" s="21"/>
      <c r="F963" s="21"/>
      <c r="G963" s="21"/>
      <c r="H963" s="21"/>
      <c r="I963" s="21"/>
      <c r="J963" s="2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21"/>
      <c r="B964" s="21"/>
      <c r="C964" s="21"/>
      <c r="D964" s="21"/>
      <c r="E964" s="21"/>
      <c r="F964" s="21"/>
      <c r="G964" s="21"/>
      <c r="H964" s="21"/>
      <c r="I964" s="21"/>
      <c r="J964" s="2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21"/>
      <c r="B965" s="21"/>
      <c r="C965" s="21"/>
      <c r="D965" s="21"/>
      <c r="E965" s="21"/>
      <c r="F965" s="21"/>
      <c r="G965" s="21"/>
      <c r="H965" s="21"/>
      <c r="I965" s="21"/>
      <c r="J965" s="2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21"/>
      <c r="B966" s="21"/>
      <c r="C966" s="21"/>
      <c r="D966" s="21"/>
      <c r="E966" s="21"/>
      <c r="F966" s="21"/>
      <c r="G966" s="21"/>
      <c r="H966" s="21"/>
      <c r="I966" s="21"/>
      <c r="J966" s="2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21"/>
      <c r="B967" s="21"/>
      <c r="C967" s="21"/>
      <c r="D967" s="21"/>
      <c r="E967" s="21"/>
      <c r="F967" s="21"/>
      <c r="G967" s="21"/>
      <c r="H967" s="21"/>
      <c r="I967" s="21"/>
      <c r="J967" s="2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21"/>
      <c r="B968" s="21"/>
      <c r="C968" s="21"/>
      <c r="D968" s="21"/>
      <c r="E968" s="21"/>
      <c r="F968" s="21"/>
      <c r="G968" s="21"/>
      <c r="H968" s="21"/>
      <c r="I968" s="21"/>
      <c r="J968" s="2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21"/>
      <c r="B969" s="21"/>
      <c r="C969" s="21"/>
      <c r="D969" s="21"/>
      <c r="E969" s="21"/>
      <c r="F969" s="21"/>
      <c r="G969" s="21"/>
      <c r="H969" s="21"/>
      <c r="I969" s="21"/>
      <c r="J969" s="2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21"/>
      <c r="B970" s="21"/>
      <c r="C970" s="21"/>
      <c r="D970" s="21"/>
      <c r="E970" s="21"/>
      <c r="F970" s="21"/>
      <c r="G970" s="21"/>
      <c r="H970" s="21"/>
      <c r="I970" s="21"/>
      <c r="J970" s="2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21"/>
      <c r="B971" s="21"/>
      <c r="C971" s="21"/>
      <c r="D971" s="21"/>
      <c r="E971" s="21"/>
      <c r="F971" s="21"/>
      <c r="G971" s="21"/>
      <c r="H971" s="21"/>
      <c r="I971" s="21"/>
      <c r="J971" s="2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21"/>
      <c r="B972" s="21"/>
      <c r="C972" s="21"/>
      <c r="D972" s="21"/>
      <c r="E972" s="21"/>
      <c r="F972" s="21"/>
      <c r="G972" s="21"/>
      <c r="H972" s="21"/>
      <c r="I972" s="21"/>
      <c r="J972" s="2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21"/>
      <c r="B973" s="21"/>
      <c r="C973" s="21"/>
      <c r="D973" s="21"/>
      <c r="E973" s="21"/>
      <c r="F973" s="21"/>
      <c r="G973" s="21"/>
      <c r="H973" s="21"/>
      <c r="I973" s="21"/>
      <c r="J973" s="2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21"/>
      <c r="B974" s="21"/>
      <c r="C974" s="21"/>
      <c r="D974" s="21"/>
      <c r="E974" s="21"/>
      <c r="F974" s="21"/>
      <c r="G974" s="21"/>
      <c r="H974" s="21"/>
      <c r="I974" s="21"/>
      <c r="J974" s="2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21"/>
      <c r="B975" s="21"/>
      <c r="C975" s="21"/>
      <c r="D975" s="21"/>
      <c r="E975" s="21"/>
      <c r="F975" s="21"/>
      <c r="G975" s="21"/>
      <c r="H975" s="21"/>
      <c r="I975" s="21"/>
      <c r="J975" s="2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21"/>
      <c r="B976" s="21"/>
      <c r="C976" s="21"/>
      <c r="D976" s="21"/>
      <c r="E976" s="21"/>
      <c r="F976" s="21"/>
      <c r="G976" s="21"/>
      <c r="H976" s="21"/>
      <c r="I976" s="21"/>
      <c r="J976" s="2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21"/>
      <c r="B977" s="21"/>
      <c r="C977" s="21"/>
      <c r="D977" s="21"/>
      <c r="E977" s="21"/>
      <c r="F977" s="21"/>
      <c r="G977" s="21"/>
      <c r="H977" s="21"/>
      <c r="I977" s="21"/>
      <c r="J977" s="2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21"/>
      <c r="B978" s="21"/>
      <c r="C978" s="21"/>
      <c r="D978" s="21"/>
      <c r="E978" s="21"/>
      <c r="F978" s="21"/>
      <c r="G978" s="21"/>
      <c r="H978" s="21"/>
      <c r="I978" s="21"/>
      <c r="J978" s="2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21"/>
      <c r="B979" s="21"/>
      <c r="C979" s="21"/>
      <c r="D979" s="21"/>
      <c r="E979" s="21"/>
      <c r="F979" s="21"/>
      <c r="G979" s="21"/>
      <c r="H979" s="21"/>
      <c r="I979" s="21"/>
      <c r="J979" s="2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21"/>
      <c r="B980" s="21"/>
      <c r="C980" s="21"/>
      <c r="D980" s="21"/>
      <c r="E980" s="21"/>
      <c r="F980" s="21"/>
      <c r="G980" s="21"/>
      <c r="H980" s="21"/>
      <c r="I980" s="21"/>
      <c r="J980" s="2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21"/>
      <c r="B981" s="21"/>
      <c r="C981" s="21"/>
      <c r="D981" s="21"/>
      <c r="E981" s="21"/>
      <c r="F981" s="21"/>
      <c r="G981" s="21"/>
      <c r="H981" s="21"/>
      <c r="I981" s="21"/>
      <c r="J981" s="2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21"/>
      <c r="B982" s="21"/>
      <c r="C982" s="21"/>
      <c r="D982" s="21"/>
      <c r="E982" s="21"/>
      <c r="F982" s="21"/>
      <c r="G982" s="21"/>
      <c r="H982" s="21"/>
      <c r="I982" s="21"/>
      <c r="J982" s="2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21"/>
      <c r="B983" s="21"/>
      <c r="C983" s="21"/>
      <c r="D983" s="21"/>
      <c r="E983" s="21"/>
      <c r="F983" s="21"/>
      <c r="G983" s="21"/>
      <c r="H983" s="21"/>
      <c r="I983" s="21"/>
      <c r="J983" s="2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21"/>
      <c r="B984" s="21"/>
      <c r="C984" s="21"/>
      <c r="D984" s="21"/>
      <c r="E984" s="21"/>
      <c r="F984" s="21"/>
      <c r="G984" s="21"/>
      <c r="H984" s="21"/>
      <c r="I984" s="21"/>
      <c r="J984" s="2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21"/>
      <c r="B985" s="21"/>
      <c r="C985" s="21"/>
      <c r="D985" s="21"/>
      <c r="E985" s="21"/>
      <c r="F985" s="21"/>
      <c r="G985" s="21"/>
      <c r="H985" s="21"/>
      <c r="I985" s="21"/>
      <c r="J985" s="2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21"/>
      <c r="B986" s="21"/>
      <c r="C986" s="21"/>
      <c r="D986" s="21"/>
      <c r="E986" s="21"/>
      <c r="F986" s="21"/>
      <c r="G986" s="21"/>
      <c r="H986" s="21"/>
      <c r="I986" s="21"/>
      <c r="J986" s="2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21"/>
      <c r="B987" s="21"/>
      <c r="C987" s="21"/>
      <c r="D987" s="21"/>
      <c r="E987" s="21"/>
      <c r="F987" s="21"/>
      <c r="G987" s="21"/>
      <c r="H987" s="21"/>
      <c r="I987" s="21"/>
      <c r="J987" s="2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21"/>
      <c r="B988" s="21"/>
      <c r="C988" s="21"/>
      <c r="D988" s="21"/>
      <c r="E988" s="21"/>
      <c r="F988" s="21"/>
      <c r="G988" s="21"/>
      <c r="H988" s="21"/>
      <c r="I988" s="21"/>
      <c r="J988" s="2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21"/>
      <c r="B989" s="21"/>
      <c r="C989" s="21"/>
      <c r="D989" s="21"/>
      <c r="E989" s="21"/>
      <c r="F989" s="21"/>
      <c r="G989" s="21"/>
      <c r="H989" s="21"/>
      <c r="I989" s="21"/>
      <c r="J989" s="2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21"/>
      <c r="B990" s="21"/>
      <c r="C990" s="21"/>
      <c r="D990" s="21"/>
      <c r="E990" s="21"/>
      <c r="F990" s="21"/>
      <c r="G990" s="21"/>
      <c r="H990" s="21"/>
      <c r="I990" s="21"/>
      <c r="J990" s="2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21"/>
      <c r="B991" s="21"/>
      <c r="C991" s="21"/>
      <c r="D991" s="21"/>
      <c r="E991" s="21"/>
      <c r="F991" s="21"/>
      <c r="G991" s="21"/>
      <c r="H991" s="21"/>
      <c r="I991" s="21"/>
      <c r="J991" s="2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21"/>
      <c r="B992" s="21"/>
      <c r="C992" s="21"/>
      <c r="D992" s="21"/>
      <c r="E992" s="21"/>
      <c r="F992" s="21"/>
      <c r="G992" s="21"/>
      <c r="H992" s="21"/>
      <c r="I992" s="21"/>
      <c r="J992" s="2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21"/>
      <c r="B993" s="21"/>
      <c r="C993" s="21"/>
      <c r="D993" s="21"/>
      <c r="E993" s="21"/>
      <c r="F993" s="21"/>
      <c r="G993" s="21"/>
      <c r="H993" s="21"/>
      <c r="I993" s="21"/>
      <c r="J993" s="2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21"/>
      <c r="B994" s="21"/>
      <c r="C994" s="21"/>
      <c r="D994" s="21"/>
      <c r="E994" s="21"/>
      <c r="F994" s="21"/>
      <c r="G994" s="21"/>
      <c r="H994" s="21"/>
      <c r="I994" s="21"/>
      <c r="J994" s="2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21"/>
      <c r="B995" s="21"/>
      <c r="C995" s="21"/>
      <c r="D995" s="21"/>
      <c r="E995" s="21"/>
      <c r="F995" s="21"/>
      <c r="G995" s="21"/>
      <c r="H995" s="21"/>
      <c r="I995" s="21"/>
      <c r="J995" s="2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21"/>
      <c r="B996" s="21"/>
      <c r="C996" s="21"/>
      <c r="D996" s="21"/>
      <c r="E996" s="21"/>
      <c r="F996" s="21"/>
      <c r="G996" s="21"/>
      <c r="H996" s="21"/>
      <c r="I996" s="21"/>
      <c r="J996" s="2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21"/>
      <c r="B997" s="21"/>
      <c r="C997" s="21"/>
      <c r="D997" s="21"/>
      <c r="E997" s="21"/>
      <c r="F997" s="21"/>
      <c r="G997" s="21"/>
      <c r="H997" s="21"/>
      <c r="I997" s="21"/>
      <c r="J997" s="2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21"/>
      <c r="B998" s="21"/>
      <c r="C998" s="21"/>
      <c r="D998" s="21"/>
      <c r="E998" s="21"/>
      <c r="F998" s="21"/>
      <c r="G998" s="21"/>
      <c r="H998" s="21"/>
      <c r="I998" s="21"/>
      <c r="J998" s="2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21"/>
      <c r="B999" s="21"/>
      <c r="C999" s="21"/>
      <c r="D999" s="21"/>
      <c r="E999" s="21"/>
      <c r="F999" s="21"/>
      <c r="G999" s="21"/>
      <c r="H999" s="21"/>
      <c r="I999" s="21"/>
      <c r="J999" s="2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21"/>
      <c r="B1000" s="21"/>
      <c r="C1000" s="21"/>
      <c r="D1000" s="21"/>
      <c r="E1000" s="21"/>
      <c r="F1000" s="21"/>
      <c r="G1000" s="21"/>
      <c r="H1000" s="21"/>
      <c r="I1000" s="21"/>
      <c r="J1000" s="2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>
      <c r="A1001" s="21"/>
      <c r="B1001" s="21"/>
      <c r="C1001" s="21"/>
      <c r="D1001" s="21"/>
      <c r="E1001" s="21"/>
      <c r="F1001" s="21"/>
      <c r="G1001" s="21"/>
      <c r="H1001" s="21"/>
      <c r="I1001" s="21"/>
      <c r="J1001" s="2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>
      <c r="A1002" s="21"/>
      <c r="B1002" s="21"/>
      <c r="C1002" s="21"/>
      <c r="D1002" s="21"/>
      <c r="E1002" s="21"/>
      <c r="F1002" s="21"/>
      <c r="G1002" s="21"/>
      <c r="H1002" s="21"/>
      <c r="I1002" s="21"/>
      <c r="J1002" s="2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>
      <c r="A1003" s="21"/>
      <c r="B1003" s="21"/>
      <c r="C1003" s="21"/>
      <c r="D1003" s="21"/>
      <c r="E1003" s="21"/>
      <c r="F1003" s="21"/>
      <c r="G1003" s="21"/>
      <c r="H1003" s="21"/>
      <c r="I1003" s="21"/>
      <c r="J1003" s="2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>
      <c r="A1004" s="21"/>
      <c r="B1004" s="21"/>
      <c r="C1004" s="21"/>
      <c r="D1004" s="21"/>
      <c r="E1004" s="21"/>
      <c r="F1004" s="21"/>
      <c r="G1004" s="21"/>
      <c r="H1004" s="21"/>
      <c r="I1004" s="21"/>
      <c r="J1004" s="2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</sheetData>
  <sheetProtection password="EE98" sheet="1" objects="1" scenarios="1"/>
  <mergeCells count="136">
    <mergeCell ref="A15:B15"/>
    <mergeCell ref="A16:B16"/>
    <mergeCell ref="A19:B19"/>
    <mergeCell ref="A21:B21"/>
    <mergeCell ref="A23:C23"/>
    <mergeCell ref="A26:B26"/>
    <mergeCell ref="A29:E29"/>
    <mergeCell ref="A30:A31"/>
    <mergeCell ref="B30:B31"/>
    <mergeCell ref="C30:C31"/>
    <mergeCell ref="D30:E30"/>
    <mergeCell ref="C8:E8"/>
    <mergeCell ref="C9:E9"/>
    <mergeCell ref="C10:E10"/>
    <mergeCell ref="C11:E11"/>
    <mergeCell ref="A8:B8"/>
    <mergeCell ref="A9:B9"/>
    <mergeCell ref="A10:B10"/>
    <mergeCell ref="A13:B13"/>
    <mergeCell ref="A14:B14"/>
    <mergeCell ref="A1:E1"/>
    <mergeCell ref="A2:E2"/>
    <mergeCell ref="B3:D3"/>
    <mergeCell ref="A4:E4"/>
    <mergeCell ref="A5:B5"/>
    <mergeCell ref="C5:E5"/>
    <mergeCell ref="C6:E6"/>
    <mergeCell ref="A6:B6"/>
    <mergeCell ref="A7:B7"/>
    <mergeCell ref="C7:E7"/>
    <mergeCell ref="A44:D44"/>
    <mergeCell ref="A46:C46"/>
    <mergeCell ref="A47:C47"/>
    <mergeCell ref="A48:C48"/>
    <mergeCell ref="A49:C49"/>
    <mergeCell ref="A50:C50"/>
    <mergeCell ref="I50:L50"/>
    <mergeCell ref="A51:C51"/>
    <mergeCell ref="A53:E53"/>
    <mergeCell ref="A55:E55"/>
    <mergeCell ref="A75:C75"/>
    <mergeCell ref="A76:C76"/>
    <mergeCell ref="A77:C77"/>
    <mergeCell ref="A78:C78"/>
    <mergeCell ref="A79:C79"/>
    <mergeCell ref="A80:C80"/>
    <mergeCell ref="A69:D69"/>
    <mergeCell ref="A71:E71"/>
    <mergeCell ref="A72:B72"/>
    <mergeCell ref="A73:C73"/>
    <mergeCell ref="A74:C74"/>
    <mergeCell ref="A57:C57"/>
    <mergeCell ref="A58:C58"/>
    <mergeCell ref="A61:C61"/>
    <mergeCell ref="A62:D62"/>
    <mergeCell ref="A64:E64"/>
    <mergeCell ref="A65:E65"/>
    <mergeCell ref="A66:C66"/>
    <mergeCell ref="A67:C67"/>
    <mergeCell ref="A68:C68"/>
    <mergeCell ref="A81:C81"/>
    <mergeCell ref="A153:D153"/>
    <mergeCell ref="A154:D154"/>
    <mergeCell ref="A155:D155"/>
    <mergeCell ref="A156:D156"/>
    <mergeCell ref="A158:E158"/>
    <mergeCell ref="A159:B159"/>
    <mergeCell ref="A160:B160"/>
    <mergeCell ref="A161:B161"/>
    <mergeCell ref="A82:C82"/>
    <mergeCell ref="A84:E84"/>
    <mergeCell ref="A85:D85"/>
    <mergeCell ref="A86:D86"/>
    <mergeCell ref="A87:D87"/>
    <mergeCell ref="A88:D88"/>
    <mergeCell ref="A89:D89"/>
    <mergeCell ref="A90:D90"/>
    <mergeCell ref="A91:D91"/>
    <mergeCell ref="A93:E93"/>
    <mergeCell ref="A94:D94"/>
    <mergeCell ref="A95:D95"/>
    <mergeCell ref="A96:D96"/>
    <mergeCell ref="A97:D97"/>
    <mergeCell ref="A98:D98"/>
    <mergeCell ref="A163:E163"/>
    <mergeCell ref="A164:B164"/>
    <mergeCell ref="A165:B165"/>
    <mergeCell ref="A166:B166"/>
    <mergeCell ref="A167:C167"/>
    <mergeCell ref="A168:C168"/>
    <mergeCell ref="A177:D177"/>
    <mergeCell ref="A179:B179"/>
    <mergeCell ref="A180:B180"/>
    <mergeCell ref="A181:B181"/>
    <mergeCell ref="A182:B182"/>
    <mergeCell ref="A183:B183"/>
    <mergeCell ref="A170:D170"/>
    <mergeCell ref="A171:D171"/>
    <mergeCell ref="A172:D172"/>
    <mergeCell ref="A173:D173"/>
    <mergeCell ref="A174:D174"/>
    <mergeCell ref="A175:D175"/>
    <mergeCell ref="A176:D176"/>
    <mergeCell ref="A100:E100"/>
    <mergeCell ref="A102:C102"/>
    <mergeCell ref="A103:C103"/>
    <mergeCell ref="A104:C104"/>
    <mergeCell ref="A105:C105"/>
    <mergeCell ref="A106:C106"/>
    <mergeCell ref="A108:C108"/>
    <mergeCell ref="A109:C109"/>
    <mergeCell ref="A110:C110"/>
    <mergeCell ref="A141:D141"/>
    <mergeCell ref="A142:E142"/>
    <mergeCell ref="A143:D143"/>
    <mergeCell ref="A147:D147"/>
    <mergeCell ref="A150:D150"/>
    <mergeCell ref="A151:D151"/>
    <mergeCell ref="A152:D152"/>
    <mergeCell ref="A111:C111"/>
    <mergeCell ref="A112:C112"/>
    <mergeCell ref="A114:C114"/>
    <mergeCell ref="A115:C115"/>
    <mergeCell ref="A125:E125"/>
    <mergeCell ref="A126:G126"/>
    <mergeCell ref="B127:B128"/>
    <mergeCell ref="C127:C128"/>
    <mergeCell ref="D127:E127"/>
    <mergeCell ref="F127:H127"/>
    <mergeCell ref="A116:C116"/>
    <mergeCell ref="A118:D118"/>
    <mergeCell ref="A119:D119"/>
    <mergeCell ref="A120:D120"/>
    <mergeCell ref="A121:D121"/>
    <mergeCell ref="A122:C122"/>
    <mergeCell ref="A124:E124"/>
  </mergeCells>
  <pageMargins left="0.511811024" right="0.511811024" top="0.78740157499999996" bottom="0.78740157499999996" header="0" footer="0"/>
  <pageSetup paperSize="9" orientation="portrait" r:id="rId1"/>
  <rowBreaks count="3" manualBreakCount="3">
    <brk id="99" man="1"/>
    <brk id="51" man="1"/>
    <brk id="141" man="1"/>
  </rowBreaks>
  <colBreaks count="1" manualBreakCount="1">
    <brk id="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Vigia 12NOITE LP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Margere</dc:creator>
  <cp:lastModifiedBy>pmsap</cp:lastModifiedBy>
  <dcterms:created xsi:type="dcterms:W3CDTF">2017-08-17T21:14:09Z</dcterms:created>
  <dcterms:modified xsi:type="dcterms:W3CDTF">2021-10-13T16:58:55Z</dcterms:modified>
</cp:coreProperties>
</file>