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804"/>
  </bookViews>
  <sheets>
    <sheet name="Postos_8h_Lucro_Real" sheetId="1" r:id="rId1"/>
    <sheet name="Postos_4h_Lucro_Real" sheetId="3" r:id="rId2"/>
    <sheet name="Uniformes" sheetId="2" r:id="rId3"/>
    <sheet name="Posto-8H-Lucro_Presumido" sheetId="5" r:id="rId4"/>
    <sheet name="Posto_4h_Lucro_Presumido" sheetId="6" r:id="rId5"/>
    <sheet name="Posto_8H_LC123" sheetId="7" r:id="rId6"/>
    <sheet name="Posto_4H_LC123" sheetId="8" r:id="rId7"/>
  </sheets>
  <calcPr calcId="144525"/>
</workbook>
</file>

<file path=xl/calcChain.xml><?xml version="1.0" encoding="utf-8"?>
<calcChain xmlns="http://schemas.openxmlformats.org/spreadsheetml/2006/main">
  <c r="E60" i="1" l="1"/>
  <c r="G6" i="2"/>
  <c r="I6" i="2" s="1"/>
  <c r="J6" i="2" s="1"/>
  <c r="G7" i="2"/>
  <c r="I7" i="2" s="1"/>
  <c r="J7" i="2" s="1"/>
  <c r="G8" i="2"/>
  <c r="I8" i="2" s="1"/>
  <c r="J8" i="2" s="1"/>
  <c r="C194" i="8" l="1"/>
  <c r="C193" i="8"/>
  <c r="D159" i="8"/>
  <c r="D160" i="8" s="1"/>
  <c r="D136" i="8"/>
  <c r="E85" i="8"/>
  <c r="D77" i="8"/>
  <c r="D79" i="8" s="1"/>
  <c r="D107" i="8" s="1"/>
  <c r="D64" i="8"/>
  <c r="E57" i="8"/>
  <c r="E56" i="8"/>
  <c r="D46" i="8"/>
  <c r="E83" i="8" s="1"/>
  <c r="E41" i="8"/>
  <c r="C25" i="8"/>
  <c r="E20" i="8"/>
  <c r="D161" i="7"/>
  <c r="D162" i="7" s="1"/>
  <c r="D137" i="7"/>
  <c r="E86" i="7"/>
  <c r="D78" i="7"/>
  <c r="D80" i="7" s="1"/>
  <c r="D108" i="7" s="1"/>
  <c r="D65" i="7"/>
  <c r="E58" i="7"/>
  <c r="E57" i="7"/>
  <c r="D47" i="7"/>
  <c r="E85" i="7" s="1"/>
  <c r="E41" i="7"/>
  <c r="C25" i="7"/>
  <c r="E20" i="7"/>
  <c r="C194" i="6"/>
  <c r="C193" i="6"/>
  <c r="D159" i="6"/>
  <c r="D160" i="6" s="1"/>
  <c r="D136" i="6"/>
  <c r="E85" i="6"/>
  <c r="D77" i="6"/>
  <c r="D79" i="6" s="1"/>
  <c r="D107" i="6" s="1"/>
  <c r="D64" i="6"/>
  <c r="E57" i="6"/>
  <c r="E56" i="6"/>
  <c r="D46" i="6"/>
  <c r="E83" i="6" s="1"/>
  <c r="E41" i="6"/>
  <c r="C25" i="6"/>
  <c r="E20" i="6"/>
  <c r="D164" i="5"/>
  <c r="D165" i="5" s="1"/>
  <c r="D140" i="5"/>
  <c r="E89" i="5"/>
  <c r="D83" i="5"/>
  <c r="D111" i="5" s="1"/>
  <c r="D81" i="5"/>
  <c r="D68" i="5"/>
  <c r="E61" i="5"/>
  <c r="E60" i="5"/>
  <c r="D48" i="5"/>
  <c r="E88" i="5" s="1"/>
  <c r="E41" i="5"/>
  <c r="C25" i="5"/>
  <c r="E20" i="5"/>
  <c r="C200" i="3"/>
  <c r="C199" i="3"/>
  <c r="C198" i="3"/>
  <c r="E63" i="5" l="1"/>
  <c r="E69" i="5" s="1"/>
  <c r="E59" i="8"/>
  <c r="E163" i="8" s="1"/>
  <c r="C195" i="8"/>
  <c r="E60" i="7"/>
  <c r="E66" i="7" s="1"/>
  <c r="E84" i="7"/>
  <c r="E89" i="7" s="1"/>
  <c r="E95" i="7" s="1"/>
  <c r="E59" i="6"/>
  <c r="E64" i="6" s="1"/>
  <c r="C195" i="6"/>
  <c r="E84" i="8"/>
  <c r="E88" i="8" s="1"/>
  <c r="E94" i="8" s="1"/>
  <c r="E65" i="7"/>
  <c r="E144" i="6"/>
  <c r="E84" i="6"/>
  <c r="E88" i="6" s="1"/>
  <c r="E94" i="6" s="1"/>
  <c r="E168" i="5"/>
  <c r="E149" i="5"/>
  <c r="E68" i="5"/>
  <c r="E87" i="5"/>
  <c r="E92" i="5" s="1"/>
  <c r="E98" i="5" s="1"/>
  <c r="J9" i="2"/>
  <c r="E70" i="5" l="1"/>
  <c r="E106" i="5" s="1"/>
  <c r="E65" i="8"/>
  <c r="E64" i="8"/>
  <c r="E66" i="8" s="1"/>
  <c r="E144" i="8"/>
  <c r="E67" i="7"/>
  <c r="C70" i="7" s="1"/>
  <c r="E71" i="7" s="1"/>
  <c r="E146" i="7"/>
  <c r="E165" i="7"/>
  <c r="E163" i="6"/>
  <c r="E65" i="6"/>
  <c r="E66" i="6" s="1"/>
  <c r="E145" i="5"/>
  <c r="E146" i="5" s="1"/>
  <c r="E153" i="5" s="1"/>
  <c r="E172" i="5" s="1"/>
  <c r="E140" i="6"/>
  <c r="E141" i="6" s="1"/>
  <c r="E148" i="6" s="1"/>
  <c r="E167" i="6" s="1"/>
  <c r="E140" i="8"/>
  <c r="E141" i="8" s="1"/>
  <c r="E148" i="8" s="1"/>
  <c r="E167" i="8" s="1"/>
  <c r="E142" i="7"/>
  <c r="E143" i="7" s="1"/>
  <c r="E150" i="7" s="1"/>
  <c r="E169" i="7" s="1"/>
  <c r="E145" i="1"/>
  <c r="E145" i="3"/>
  <c r="E72" i="7"/>
  <c r="E116" i="5"/>
  <c r="E117" i="5" s="1"/>
  <c r="E122" i="5" s="1"/>
  <c r="E96" i="5"/>
  <c r="E112" i="5"/>
  <c r="C73" i="5"/>
  <c r="E79" i="7" l="1"/>
  <c r="E101" i="7" s="1"/>
  <c r="E102" i="7" s="1"/>
  <c r="E104" i="7" s="1"/>
  <c r="E117" i="7" s="1"/>
  <c r="E78" i="7"/>
  <c r="E80" i="7" s="1"/>
  <c r="E94" i="7" s="1"/>
  <c r="E96" i="7" s="1"/>
  <c r="E166" i="7" s="1"/>
  <c r="E103" i="7"/>
  <c r="E93" i="7"/>
  <c r="E113" i="7"/>
  <c r="E114" i="7" s="1"/>
  <c r="E119" i="7" s="1"/>
  <c r="E109" i="7"/>
  <c r="E92" i="8"/>
  <c r="E112" i="8"/>
  <c r="E113" i="8" s="1"/>
  <c r="E118" i="8" s="1"/>
  <c r="E102" i="8"/>
  <c r="E108" i="8"/>
  <c r="C69" i="8"/>
  <c r="E92" i="6"/>
  <c r="E112" i="6"/>
  <c r="E113" i="6" s="1"/>
  <c r="E118" i="6" s="1"/>
  <c r="E102" i="6"/>
  <c r="E108" i="6"/>
  <c r="C69" i="6"/>
  <c r="E82" i="5"/>
  <c r="E104" i="5" s="1"/>
  <c r="E79" i="5"/>
  <c r="E77" i="5"/>
  <c r="E75" i="5"/>
  <c r="E80" i="5"/>
  <c r="E78" i="5"/>
  <c r="E76" i="5"/>
  <c r="E74" i="5"/>
  <c r="E147" i="7" l="1"/>
  <c r="E107" i="7"/>
  <c r="E108" i="7" s="1"/>
  <c r="E110" i="7" s="1"/>
  <c r="E118" i="7" s="1"/>
  <c r="E120" i="7" s="1"/>
  <c r="E70" i="8"/>
  <c r="E78" i="8"/>
  <c r="E100" i="8" s="1"/>
  <c r="E71" i="8"/>
  <c r="E76" i="6"/>
  <c r="E74" i="6"/>
  <c r="E72" i="6"/>
  <c r="E70" i="6"/>
  <c r="E78" i="6"/>
  <c r="E100" i="6" s="1"/>
  <c r="E75" i="6"/>
  <c r="E73" i="6"/>
  <c r="E71" i="6"/>
  <c r="E81" i="5"/>
  <c r="E83" i="5" s="1"/>
  <c r="E97" i="5" s="1"/>
  <c r="E99" i="5" s="1"/>
  <c r="E105" i="5"/>
  <c r="E107" i="5" s="1"/>
  <c r="E120" i="5" s="1"/>
  <c r="E77" i="8" l="1"/>
  <c r="E79" i="8" s="1"/>
  <c r="E93" i="8" s="1"/>
  <c r="E95" i="8" s="1"/>
  <c r="E101" i="8"/>
  <c r="E103" i="8" s="1"/>
  <c r="E116" i="8" s="1"/>
  <c r="E167" i="7"/>
  <c r="E148" i="7"/>
  <c r="C124" i="7"/>
  <c r="E77" i="6"/>
  <c r="E79" i="6" s="1"/>
  <c r="E93" i="6" s="1"/>
  <c r="E95" i="6" s="1"/>
  <c r="E101" i="6"/>
  <c r="E103" i="6" s="1"/>
  <c r="E116" i="6" s="1"/>
  <c r="E169" i="5"/>
  <c r="E150" i="5"/>
  <c r="E110" i="5"/>
  <c r="E164" i="8" l="1"/>
  <c r="E145" i="8"/>
  <c r="E106" i="8"/>
  <c r="E136" i="7"/>
  <c r="E134" i="7"/>
  <c r="E132" i="7"/>
  <c r="E130" i="7"/>
  <c r="E128" i="7"/>
  <c r="E126" i="7"/>
  <c r="E135" i="7"/>
  <c r="E133" i="7"/>
  <c r="E131" i="7"/>
  <c r="E129" i="7"/>
  <c r="E127" i="7"/>
  <c r="E125" i="7"/>
  <c r="E164" i="6"/>
  <c r="E145" i="6"/>
  <c r="E106" i="6"/>
  <c r="E111" i="5"/>
  <c r="E113" i="5" s="1"/>
  <c r="E121" i="5" s="1"/>
  <c r="E123" i="5" s="1"/>
  <c r="E137" i="7" l="1"/>
  <c r="E149" i="7" s="1"/>
  <c r="E168" i="7" s="1"/>
  <c r="E107" i="8"/>
  <c r="E109" i="8" s="1"/>
  <c r="E117" i="8" s="1"/>
  <c r="E119" i="8" s="1"/>
  <c r="E107" i="6"/>
  <c r="E109" i="6" s="1"/>
  <c r="E117" i="6" s="1"/>
  <c r="E119" i="6" s="1"/>
  <c r="E170" i="5"/>
  <c r="E151" i="5"/>
  <c r="C127" i="5"/>
  <c r="E151" i="7" l="1"/>
  <c r="E165" i="8"/>
  <c r="E146" i="8"/>
  <c r="C123" i="8"/>
  <c r="C155" i="7"/>
  <c r="E155" i="7" s="1"/>
  <c r="E165" i="6"/>
  <c r="E146" i="6"/>
  <c r="C123" i="6"/>
  <c r="E139" i="5"/>
  <c r="E137" i="5"/>
  <c r="E135" i="5"/>
  <c r="E133" i="5"/>
  <c r="E131" i="5"/>
  <c r="E129" i="5"/>
  <c r="E138" i="5"/>
  <c r="E136" i="5"/>
  <c r="E134" i="5"/>
  <c r="E132" i="5"/>
  <c r="E130" i="5"/>
  <c r="E128" i="5"/>
  <c r="E140" i="5" l="1"/>
  <c r="E152" i="5" s="1"/>
  <c r="E171" i="5" s="1"/>
  <c r="E134" i="8"/>
  <c r="E132" i="8"/>
  <c r="E130" i="8"/>
  <c r="E128" i="8"/>
  <c r="E126" i="8"/>
  <c r="E124" i="8"/>
  <c r="E135" i="8"/>
  <c r="E133" i="8"/>
  <c r="E131" i="8"/>
  <c r="E129" i="8"/>
  <c r="E127" i="8"/>
  <c r="E125" i="8"/>
  <c r="C156" i="7"/>
  <c r="E134" i="6"/>
  <c r="E132" i="6"/>
  <c r="E130" i="6"/>
  <c r="E128" i="6"/>
  <c r="E126" i="6"/>
  <c r="E124" i="6"/>
  <c r="E135" i="6"/>
  <c r="E133" i="6"/>
  <c r="E131" i="6"/>
  <c r="E129" i="6"/>
  <c r="E127" i="6"/>
  <c r="E125" i="6"/>
  <c r="E154" i="5"/>
  <c r="E136" i="8" l="1"/>
  <c r="E147" i="8" s="1"/>
  <c r="E156" i="7"/>
  <c r="C160" i="7" s="1"/>
  <c r="E136" i="6"/>
  <c r="E147" i="6" s="1"/>
  <c r="C158" i="5"/>
  <c r="E158" i="5" s="1"/>
  <c r="C159" i="5" s="1"/>
  <c r="E160" i="7" l="1"/>
  <c r="C158" i="7"/>
  <c r="E158" i="7" s="1"/>
  <c r="C159" i="7"/>
  <c r="E159" i="7" s="1"/>
  <c r="E166" i="8"/>
  <c r="E149" i="8"/>
  <c r="E166" i="6"/>
  <c r="E149" i="6"/>
  <c r="E159" i="5"/>
  <c r="C163" i="5" s="1"/>
  <c r="E163" i="5" s="1"/>
  <c r="C162" i="5" l="1"/>
  <c r="E162" i="5" s="1"/>
  <c r="E161" i="7"/>
  <c r="E162" i="7" s="1"/>
  <c r="E170" i="7" s="1"/>
  <c r="E171" i="7" s="1"/>
  <c r="D180" i="7" s="1"/>
  <c r="D184" i="7" s="1"/>
  <c r="E184" i="7" s="1"/>
  <c r="C161" i="5"/>
  <c r="E161" i="5" s="1"/>
  <c r="C153" i="8"/>
  <c r="E153" i="8" s="1"/>
  <c r="C153" i="6"/>
  <c r="E153" i="6" s="1"/>
  <c r="E164" i="5" l="1"/>
  <c r="E165" i="5" s="1"/>
  <c r="E173" i="5" s="1"/>
  <c r="E174" i="5" s="1"/>
  <c r="D183" i="5" s="1"/>
  <c r="D187" i="5" s="1"/>
  <c r="E187" i="5" s="1"/>
  <c r="D182" i="7"/>
  <c r="E182" i="7" s="1"/>
  <c r="D183" i="7"/>
  <c r="E183" i="7" s="1"/>
  <c r="C154" i="8"/>
  <c r="C154" i="6"/>
  <c r="E185" i="7" l="1"/>
  <c r="D185" i="5"/>
  <c r="E185" i="5" s="1"/>
  <c r="D186" i="5"/>
  <c r="E186" i="5" s="1"/>
  <c r="D185" i="7"/>
  <c r="E154" i="8"/>
  <c r="C158" i="8" s="1"/>
  <c r="E154" i="6"/>
  <c r="C157" i="6" s="1"/>
  <c r="D188" i="5" l="1"/>
  <c r="E188" i="5"/>
  <c r="C156" i="8"/>
  <c r="E156" i="8" s="1"/>
  <c r="C156" i="6"/>
  <c r="E156" i="6" s="1"/>
  <c r="E158" i="8"/>
  <c r="C158" i="6"/>
  <c r="E158" i="6" s="1"/>
  <c r="C157" i="8"/>
  <c r="E157" i="8" s="1"/>
  <c r="E157" i="6"/>
  <c r="E159" i="8" l="1"/>
  <c r="E160" i="8" s="1"/>
  <c r="E168" i="8" s="1"/>
  <c r="E169" i="8" s="1"/>
  <c r="D191" i="8" s="1"/>
  <c r="D194" i="8" s="1"/>
  <c r="E194" i="8" s="1"/>
  <c r="E159" i="6"/>
  <c r="E160" i="6" s="1"/>
  <c r="E168" i="6" s="1"/>
  <c r="E169" i="6" s="1"/>
  <c r="D191" i="6" s="1"/>
  <c r="D194" i="6" s="1"/>
  <c r="E194" i="6" s="1"/>
  <c r="D193" i="8" l="1"/>
  <c r="E193" i="8" s="1"/>
  <c r="E195" i="8" s="1"/>
  <c r="D193" i="6"/>
  <c r="E193" i="6" s="1"/>
  <c r="E195" i="6" s="1"/>
  <c r="D195" i="8" l="1"/>
  <c r="D195" i="6"/>
  <c r="E61" i="3"/>
  <c r="D164" i="3"/>
  <c r="D165" i="3" s="1"/>
  <c r="D141" i="3"/>
  <c r="E90" i="3"/>
  <c r="D82" i="3"/>
  <c r="D84" i="3" s="1"/>
  <c r="D112" i="3" s="1"/>
  <c r="D69" i="3"/>
  <c r="E62" i="3"/>
  <c r="D47" i="3"/>
  <c r="E88" i="3" s="1"/>
  <c r="E42" i="3"/>
  <c r="C26" i="3"/>
  <c r="E21" i="3"/>
  <c r="E146" i="3" l="1"/>
  <c r="E153" i="3" s="1"/>
  <c r="E172" i="3" s="1"/>
  <c r="E64" i="3"/>
  <c r="E69" i="3" s="1"/>
  <c r="E89" i="3"/>
  <c r="E93" i="3" s="1"/>
  <c r="E99" i="3" s="1"/>
  <c r="E70" i="3" l="1"/>
  <c r="E71" i="3" s="1"/>
  <c r="E149" i="3"/>
  <c r="E168" i="3"/>
  <c r="E97" i="3" l="1"/>
  <c r="E117" i="3"/>
  <c r="E118" i="3" s="1"/>
  <c r="E123" i="3" s="1"/>
  <c r="E107" i="3"/>
  <c r="E113" i="3"/>
  <c r="C74" i="3"/>
  <c r="E81" i="3" l="1"/>
  <c r="E79" i="3"/>
  <c r="E77" i="3"/>
  <c r="E75" i="3"/>
  <c r="E83" i="3"/>
  <c r="E105" i="3" s="1"/>
  <c r="E80" i="3"/>
  <c r="E78" i="3"/>
  <c r="E76" i="3"/>
  <c r="E82" i="3" l="1"/>
  <c r="E84" i="3" s="1"/>
  <c r="E98" i="3" s="1"/>
  <c r="E100" i="3" s="1"/>
  <c r="E106" i="3"/>
  <c r="E108" i="3" s="1"/>
  <c r="E121" i="3" s="1"/>
  <c r="E169" i="3" l="1"/>
  <c r="E150" i="3"/>
  <c r="E111" i="3"/>
  <c r="E112" i="3" l="1"/>
  <c r="E114" i="3" s="1"/>
  <c r="E122" i="3" s="1"/>
  <c r="E124" i="3" s="1"/>
  <c r="E170" i="3" l="1"/>
  <c r="E151" i="3"/>
  <c r="C128" i="3"/>
  <c r="E139" i="3" l="1"/>
  <c r="E137" i="3"/>
  <c r="E135" i="3"/>
  <c r="E133" i="3"/>
  <c r="E131" i="3"/>
  <c r="E129" i="3"/>
  <c r="E140" i="3"/>
  <c r="E138" i="3"/>
  <c r="E136" i="3"/>
  <c r="E134" i="3"/>
  <c r="E132" i="3"/>
  <c r="E130" i="3"/>
  <c r="E141" i="3" l="1"/>
  <c r="E152" i="3" s="1"/>
  <c r="E171" i="3" l="1"/>
  <c r="E154" i="3"/>
  <c r="C158" i="3" l="1"/>
  <c r="E158" i="3" s="1"/>
  <c r="C159" i="3" l="1"/>
  <c r="E159" i="3" l="1"/>
  <c r="C161" i="3" l="1"/>
  <c r="E161" i="3" s="1"/>
  <c r="C162" i="3"/>
  <c r="E162" i="3" s="1"/>
  <c r="C163" i="3"/>
  <c r="E163" i="3" s="1"/>
  <c r="E164" i="3" l="1"/>
  <c r="E165" i="3" s="1"/>
  <c r="E173" i="3" s="1"/>
  <c r="E174" i="3" s="1"/>
  <c r="D196" i="3" s="1"/>
  <c r="D199" i="3" l="1"/>
  <c r="E199" i="3" s="1"/>
  <c r="D198" i="3"/>
  <c r="D164" i="1"/>
  <c r="D165" i="1" s="1"/>
  <c r="D140" i="1"/>
  <c r="E89" i="1"/>
  <c r="D81" i="1"/>
  <c r="D83" i="1" s="1"/>
  <c r="D111" i="1" s="1"/>
  <c r="D68" i="1"/>
  <c r="E61" i="1"/>
  <c r="E63" i="1" s="1"/>
  <c r="D48" i="1"/>
  <c r="E88" i="1" s="1"/>
  <c r="E41" i="1"/>
  <c r="C25" i="1"/>
  <c r="E20" i="1"/>
  <c r="D200" i="3" l="1"/>
  <c r="E198" i="3"/>
  <c r="E200" i="3" s="1"/>
  <c r="E87" i="1"/>
  <c r="E92" i="1" s="1"/>
  <c r="E98" i="1" s="1"/>
  <c r="E146" i="1"/>
  <c r="E153" i="1" s="1"/>
  <c r="E172" i="1" s="1"/>
  <c r="E68" i="1"/>
  <c r="E168" i="1"/>
  <c r="E149" i="1"/>
  <c r="E69" i="1"/>
  <c r="E70" i="1" l="1"/>
  <c r="E116" i="1" l="1"/>
  <c r="E117" i="1" s="1"/>
  <c r="E122" i="1" s="1"/>
  <c r="E96" i="1"/>
  <c r="E106" i="1"/>
  <c r="E112" i="1"/>
  <c r="C73" i="1"/>
  <c r="E75" i="1" l="1"/>
  <c r="E77" i="1"/>
  <c r="E79" i="1"/>
  <c r="E74" i="1"/>
  <c r="E76" i="1"/>
  <c r="E78" i="1"/>
  <c r="E80" i="1"/>
  <c r="E82" i="1"/>
  <c r="E104" i="1" s="1"/>
  <c r="E81" i="1" l="1"/>
  <c r="E83" i="1" s="1"/>
  <c r="E97" i="1" s="1"/>
  <c r="E99" i="1" s="1"/>
  <c r="E105" i="1"/>
  <c r="E107" i="1" s="1"/>
  <c r="E120" i="1" s="1"/>
  <c r="E169" i="1" l="1"/>
  <c r="E150" i="1"/>
  <c r="E110" i="1"/>
  <c r="E111" i="1" l="1"/>
  <c r="E113" i="1" s="1"/>
  <c r="E121" i="1" s="1"/>
  <c r="E123" i="1" s="1"/>
  <c r="E170" i="1" l="1"/>
  <c r="E151" i="1"/>
  <c r="C127" i="1"/>
  <c r="E137" i="1" l="1"/>
  <c r="E133" i="1"/>
  <c r="E129" i="1"/>
  <c r="E132" i="1"/>
  <c r="E136" i="1"/>
  <c r="E128" i="1"/>
  <c r="E139" i="1"/>
  <c r="E135" i="1"/>
  <c r="E131" i="1"/>
  <c r="E138" i="1"/>
  <c r="E134" i="1"/>
  <c r="E130" i="1"/>
  <c r="E140" i="1" l="1"/>
  <c r="E152" i="1" s="1"/>
  <c r="E171" i="1" l="1"/>
  <c r="E154" i="1"/>
  <c r="C158" i="1" l="1"/>
  <c r="E158" i="1" s="1"/>
  <c r="C159" i="1" s="1"/>
  <c r="E159" i="1" l="1"/>
  <c r="C161" i="1" l="1"/>
  <c r="E161" i="1" s="1"/>
  <c r="C162" i="1"/>
  <c r="E162" i="1" s="1"/>
  <c r="C163" i="1"/>
  <c r="E163" i="1" s="1"/>
  <c r="E164" i="1" l="1"/>
  <c r="E165" i="1" s="1"/>
  <c r="E173" i="1" s="1"/>
  <c r="E174" i="1" s="1"/>
  <c r="D183" i="1" s="1"/>
  <c r="D187" i="1" l="1"/>
  <c r="E187" i="1" s="1"/>
  <c r="D185" i="1"/>
  <c r="D186" i="1"/>
  <c r="E186" i="1" s="1"/>
  <c r="E185" i="1" l="1"/>
  <c r="E188" i="1" s="1"/>
  <c r="D188" i="1"/>
</calcChain>
</file>

<file path=xl/sharedStrings.xml><?xml version="1.0" encoding="utf-8"?>
<sst xmlns="http://schemas.openxmlformats.org/spreadsheetml/2006/main" count="1171" uniqueCount="174">
  <si>
    <t>Dados da CCT</t>
  </si>
  <si>
    <t>Município/UF</t>
  </si>
  <si>
    <t>Santo Antônio da Patrulha/RS</t>
  </si>
  <si>
    <t>Serviço</t>
  </si>
  <si>
    <t>Limpeza</t>
  </si>
  <si>
    <t>Categoria</t>
  </si>
  <si>
    <t>Servente de Limpeza</t>
  </si>
  <si>
    <t>CBO</t>
  </si>
  <si>
    <t>CCT nº</t>
  </si>
  <si>
    <t>Data base</t>
  </si>
  <si>
    <t>1º de janeiro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</si>
  <si>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</si>
  <si>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</si>
  <si>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</si>
  <si>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</si>
  <si>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</si>
  <si>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</si>
  <si>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</si>
  <si>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</si>
  <si>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</si>
  <si>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</si>
  <si>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</si>
  <si>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</si>
  <si>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</si>
  <si>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</si>
  <si>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</si>
  <si>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</si>
  <si>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</si>
  <si>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</si>
  <si>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44h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</si>
  <si>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</si>
  <si>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</si>
  <si>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</si>
  <si>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</si>
  <si>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</si>
  <si>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</si>
  <si>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</si>
  <si>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</si>
  <si>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</si>
  <si>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</si>
  <si>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</si>
  <si>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</si>
  <si>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</si>
  <si>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</si>
  <si>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</si>
  <si>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</si>
  <si>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Média de dias mês</t>
  </si>
  <si>
    <t>MÓDULO I - COMPOSIÇÃO DA REMUNERAÇÃO</t>
  </si>
  <si>
    <t>horas</t>
  </si>
  <si>
    <t>%</t>
  </si>
  <si>
    <t>R$</t>
  </si>
  <si>
    <t xml:space="preserve">Salário-Base </t>
  </si>
  <si>
    <t>Adicional de Insalubridade</t>
  </si>
  <si>
    <t>Outros (especificar)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</si>
  <si>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</si>
  <si>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</si>
  <si>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</si>
  <si>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</si>
  <si>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</si>
  <si>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</si>
  <si>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</si>
  <si>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</si>
  <si>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</si>
  <si>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</si>
  <si>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</si>
  <si>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</si>
  <si>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</si>
  <si>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</si>
  <si>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</si>
  <si>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</si>
  <si>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</si>
  <si>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</si>
  <si>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</si>
  <si>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</si>
  <si>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</si>
  <si>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</si>
  <si>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</si>
  <si>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</si>
  <si>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</si>
  <si>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</si>
  <si>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</si>
  <si>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</si>
  <si>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</si>
  <si>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</si>
  <si>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</si>
  <si>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</si>
  <si>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</si>
  <si>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</si>
  <si>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</si>
  <si>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</si>
  <si>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</si>
  <si>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</si>
  <si>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</si>
  <si>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</si>
  <si>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</si>
  <si>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>Submódulo 4.1 - Ausências Legais</t>
  </si>
  <si>
    <t>Custo diário</t>
  </si>
  <si>
    <t>Dias reposição</t>
  </si>
  <si>
    <t>Subtotal</t>
  </si>
  <si>
    <t>MÓDULO 5 - INSUMOS DIVERSOS</t>
  </si>
  <si>
    <t>Descrição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</si>
  <si>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</si>
  <si>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</si>
  <si>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</si>
  <si>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</si>
  <si>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</si>
  <si>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</si>
  <si>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</si>
  <si>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</si>
  <si>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</si>
  <si>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</si>
  <si>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</si>
  <si>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</si>
  <si>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</si>
  <si>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</si>
  <si>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</si>
  <si>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</si>
  <si>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</si>
  <si>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</si>
  <si>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</si>
  <si>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</si>
  <si>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do Homem/mês</t>
  </si>
  <si>
    <t>Salário normativo - 220 h</t>
  </si>
  <si>
    <t>Auxílio alimentação</t>
  </si>
  <si>
    <t>Média de dias úteis no ano</t>
  </si>
  <si>
    <t>PLANILHA DE CUSTOS - LIMPEZA LUCRO REAL</t>
  </si>
  <si>
    <r>
      <t xml:space="preserve">Obs: </t>
    </r>
    <r>
      <rPr>
        <sz val="10"/>
        <color indexed="8"/>
        <rFont val="Calibri"/>
        <family val="2"/>
      </rPr>
      <t>Os dados abaixo foram extraídos do Estudo da União para RS - ano 2018. Disponível em:  &lt;https://www.comprasgovernamentais.gov.br/images/conteudo/ArquivosCGNOR/Cadernostecnicos/Cadernos2018/CT_LIM_RS_2018_v3.pdf&gt; Acesso em 3 dez. 2018.</t>
    </r>
  </si>
  <si>
    <t>Quant. de postos de trabalho</t>
  </si>
  <si>
    <t>R$ mês</t>
  </si>
  <si>
    <t>horas mês</t>
  </si>
  <si>
    <t>Custo mensal por posto de 4h - 100h</t>
  </si>
  <si>
    <t>Custo por posto de 8h - segunda a sexta-feira - 200h</t>
  </si>
  <si>
    <t>PLANILHA - SERVIÇOS DE LIMPEZA - 4H - LUCRO REAL</t>
  </si>
  <si>
    <t>SANTO ANTÔNIO DA PATRULHA - RS</t>
  </si>
  <si>
    <t>MEMORANDO 1062/18 - SEMSA</t>
  </si>
  <si>
    <t>PLANILHA - SERVIÇOS DE LIMPEZA - 8H - LUCRO REAL</t>
  </si>
  <si>
    <t>Uniformes/EPIs- Orçamentos</t>
  </si>
  <si>
    <t>Orçamento - Preço Unitário</t>
  </si>
  <si>
    <t>Média de preço unitário</t>
  </si>
  <si>
    <t>Quantidade ano por pessoa</t>
  </si>
  <si>
    <t>Valor anual</t>
  </si>
  <si>
    <t>Valor mensal</t>
  </si>
  <si>
    <t>Total mensal</t>
  </si>
  <si>
    <t>Uniformes e Equipamentos de Proteção Individual</t>
  </si>
  <si>
    <t>Dados da contratação</t>
  </si>
  <si>
    <t>Uniformes e Equipamentos de proteção individual</t>
  </si>
  <si>
    <t>Postos de 8h de segundas à sextas-feiras</t>
  </si>
  <si>
    <t>Postos de 4h de segundas à sextas-feiras</t>
  </si>
  <si>
    <t>CUSTO ESTIMADO DA CONTRATAÇÃO</t>
  </si>
  <si>
    <t>CUSTO ESTIMADO DA CONTRTAÇÃO</t>
  </si>
  <si>
    <t>Local de prestação dos serviços</t>
  </si>
  <si>
    <t>N de postos</t>
  </si>
  <si>
    <t>Posto de Saúde Vila Palmeira</t>
  </si>
  <si>
    <t>Posto de Saúde Miraguaia</t>
  </si>
  <si>
    <t>R$ ano</t>
  </si>
  <si>
    <t xml:space="preserve">Posto de Saúde Central </t>
  </si>
  <si>
    <t xml:space="preserve">Posto de Saúde da AGASA </t>
  </si>
  <si>
    <t xml:space="preserve">Posto de Saúde Bom Princípio </t>
  </si>
  <si>
    <t>Nº postos serviço</t>
  </si>
  <si>
    <t>PLANILHA - SERVIÇOS DE LIMPEZA - 8H - LUCRO PRESUMIDO</t>
  </si>
  <si>
    <t>PLANILHA - SERVIÇOS DE LIMPEZA - 4H - LUCRO PRESUMIDO</t>
  </si>
  <si>
    <t>PLANILHA DE CUSTOS - LIMPEZA LUCRO PRESUMIDO</t>
  </si>
  <si>
    <t>PLANILHA - SERVIÇOS DE LIMPEZA - 8H - LC 123</t>
  </si>
  <si>
    <t>PLANILHA DE CUSTOS - LIMPEZA LC 123</t>
  </si>
  <si>
    <t>PLANILHA - SERVIÇOS DE LIMPEZA - 4H - LC 123</t>
  </si>
  <si>
    <t>Botina de segurança com elástico lateral ou cadarço, em vaqueta, palmilha montegem em material não tecido.</t>
  </si>
  <si>
    <t>Calça em brim elástico total sem braguilha e sem pala.</t>
  </si>
  <si>
    <t>Camiseta gola redonda em poliviscose.</t>
  </si>
  <si>
    <t>Emp. A</t>
  </si>
  <si>
    <t>Emp. B</t>
  </si>
  <si>
    <t>Emp. C</t>
  </si>
  <si>
    <t>Emp. D</t>
  </si>
  <si>
    <t>Emp. E</t>
  </si>
  <si>
    <t>RS000092/2019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</si>
</sst>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000"/>
    <numFmt numFmtId="165" formatCode="#,##0.00_ ;\-#,##0.00\ "/>
    <numFmt numFmtId="166" formatCode="_-* #,##0.0000_-;\-* #,##0.0000_-;_-* &quot;-&quot;??_-;_-@_-"/>
    <numFmt numFmtId="167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6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quotePrefix="1"/>
    <xf numFmtId="0" fontId="4" fillId="0" borderId="0" xfId="0" applyFont="1" applyBorder="1"/>
    <xf numFmtId="43" fontId="0" fillId="0" borderId="0" xfId="0" quotePrefix="1" applyNumberFormat="1"/>
    <xf numFmtId="0" fontId="4" fillId="0" borderId="2" xfId="0" applyFont="1" applyBorder="1"/>
    <xf numFmtId="10" fontId="4" fillId="0" borderId="2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2" xfId="0" applyFont="1" applyBorder="1"/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18" xfId="0" applyBorder="1" applyAlignment="1"/>
    <xf numFmtId="0" fontId="0" fillId="0" borderId="7" xfId="0" applyBorder="1" applyAlignment="1"/>
    <xf numFmtId="43" fontId="4" fillId="0" borderId="2" xfId="1" applyFont="1" applyBorder="1"/>
    <xf numFmtId="9" fontId="4" fillId="0" borderId="2" xfId="0" applyNumberFormat="1" applyFont="1" applyBorder="1"/>
    <xf numFmtId="43" fontId="4" fillId="0" borderId="2" xfId="1" applyNumberFormat="1" applyFont="1" applyBorder="1"/>
    <xf numFmtId="43" fontId="3" fillId="0" borderId="2" xfId="1" applyFont="1" applyBorder="1"/>
    <xf numFmtId="1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/>
    <xf numFmtId="43" fontId="4" fillId="0" borderId="2" xfId="0" applyNumberFormat="1" applyFont="1" applyBorder="1" applyAlignment="1"/>
    <xf numFmtId="10" fontId="4" fillId="0" borderId="2" xfId="2" applyNumberFormat="1" applyFont="1" applyBorder="1"/>
    <xf numFmtId="165" fontId="4" fillId="0" borderId="2" xfId="1" applyNumberFormat="1" applyFont="1" applyBorder="1"/>
    <xf numFmtId="10" fontId="1" fillId="0" borderId="2" xfId="2" applyNumberFormat="1" applyFont="1" applyBorder="1"/>
    <xf numFmtId="10" fontId="3" fillId="0" borderId="2" xfId="2" applyNumberFormat="1" applyFont="1" applyBorder="1"/>
    <xf numFmtId="165" fontId="3" fillId="0" borderId="2" xfId="1" applyNumberFormat="1" applyFont="1" applyBorder="1"/>
    <xf numFmtId="10" fontId="3" fillId="0" borderId="2" xfId="0" applyNumberFormat="1" applyFont="1" applyBorder="1"/>
    <xf numFmtId="165" fontId="4" fillId="0" borderId="2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0" fillId="0" borderId="2" xfId="0" applyNumberFormat="1" applyFont="1" applyBorder="1" applyAlignment="1"/>
    <xf numFmtId="4" fontId="3" fillId="0" borderId="2" xfId="0" applyNumberFormat="1" applyFont="1" applyBorder="1"/>
    <xf numFmtId="4" fontId="3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2" xfId="0" applyFont="1" applyBorder="1"/>
    <xf numFmtId="9" fontId="7" fillId="0" borderId="2" xfId="2" applyFont="1" applyBorder="1" applyAlignment="1">
      <alignment horizontal="center"/>
    </xf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0" xfId="0" applyFont="1" applyBorder="1" applyAlignment="1">
      <alignment horizontal="right" wrapText="1"/>
    </xf>
    <xf numFmtId="9" fontId="4" fillId="0" borderId="0" xfId="2" applyFont="1" applyBorder="1" applyAlignment="1">
      <alignment horizontal="center"/>
    </xf>
    <xf numFmtId="2" fontId="3" fillId="0" borderId="0" xfId="0" applyNumberFormat="1" applyFont="1" applyBorder="1"/>
    <xf numFmtId="0" fontId="0" fillId="0" borderId="0" xfId="0" applyBorder="1"/>
    <xf numFmtId="2" fontId="7" fillId="0" borderId="2" xfId="0" quotePrefix="1" applyNumberFormat="1" applyFont="1" applyBorder="1"/>
    <xf numFmtId="10" fontId="7" fillId="0" borderId="2" xfId="0" applyNumberFormat="1" applyFont="1" applyBorder="1"/>
    <xf numFmtId="2" fontId="7" fillId="0" borderId="0" xfId="0" quotePrefix="1" applyNumberFormat="1" applyFont="1"/>
    <xf numFmtId="2" fontId="6" fillId="0" borderId="2" xfId="0" applyNumberFormat="1" applyFont="1" applyBorder="1"/>
    <xf numFmtId="2" fontId="9" fillId="0" borderId="2" xfId="0" applyNumberFormat="1" applyFont="1" applyBorder="1"/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2" fontId="3" fillId="0" borderId="2" xfId="0" applyNumberFormat="1" applyFont="1" applyBorder="1"/>
    <xf numFmtId="2" fontId="3" fillId="0" borderId="2" xfId="0" applyNumberFormat="1" applyFont="1" applyBorder="1" applyAlignment="1"/>
    <xf numFmtId="0" fontId="3" fillId="0" borderId="2" xfId="0" applyFont="1" applyBorder="1" applyAlignment="1">
      <alignment horizontal="center" wrapText="1"/>
    </xf>
    <xf numFmtId="166" fontId="1" fillId="0" borderId="2" xfId="1" applyNumberFormat="1" applyFont="1" applyBorder="1"/>
    <xf numFmtId="4" fontId="4" fillId="0" borderId="2" xfId="0" applyNumberFormat="1" applyFont="1" applyBorder="1"/>
    <xf numFmtId="4" fontId="4" fillId="0" borderId="2" xfId="1" applyNumberFormat="1" applyFont="1" applyBorder="1"/>
    <xf numFmtId="166" fontId="3" fillId="0" borderId="2" xfId="0" applyNumberFormat="1" applyFont="1" applyBorder="1" applyAlignment="1"/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6" fontId="3" fillId="0" borderId="7" xfId="0" applyNumberFormat="1" applyFont="1" applyBorder="1" applyAlignment="1"/>
    <xf numFmtId="4" fontId="3" fillId="0" borderId="6" xfId="0" applyNumberFormat="1" applyFont="1" applyBorder="1"/>
    <xf numFmtId="4" fontId="4" fillId="0" borderId="0" xfId="0" applyNumberFormat="1" applyFont="1" applyBorder="1"/>
    <xf numFmtId="43" fontId="4" fillId="0" borderId="2" xfId="0" applyNumberFormat="1" applyFont="1" applyBorder="1"/>
    <xf numFmtId="2" fontId="4" fillId="0" borderId="2" xfId="0" applyNumberFormat="1" applyFont="1" applyBorder="1"/>
    <xf numFmtId="10" fontId="3" fillId="0" borderId="6" xfId="0" applyNumberFormat="1" applyFont="1" applyBorder="1" applyAlignment="1"/>
    <xf numFmtId="165" fontId="3" fillId="0" borderId="2" xfId="0" applyNumberFormat="1" applyFont="1" applyBorder="1"/>
    <xf numFmtId="4" fontId="0" fillId="0" borderId="2" xfId="0" applyNumberFormat="1" applyBorder="1"/>
    <xf numFmtId="0" fontId="5" fillId="0" borderId="0" xfId="0" applyFont="1"/>
    <xf numFmtId="4" fontId="0" fillId="0" borderId="0" xfId="0" applyNumberFormat="1"/>
    <xf numFmtId="0" fontId="2" fillId="0" borderId="0" xfId="0" applyFont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7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7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right"/>
    </xf>
    <xf numFmtId="165" fontId="0" fillId="0" borderId="19" xfId="0" applyNumberForma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18" xfId="0" applyBorder="1" applyAlignment="1"/>
    <xf numFmtId="0" fontId="0" fillId="0" borderId="7" xfId="0" applyBorder="1" applyAlignment="1"/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0" fillId="0" borderId="18" xfId="0" applyBorder="1" applyAlignment="1"/>
    <xf numFmtId="0" fontId="0" fillId="0" borderId="7" xfId="0" applyBorder="1" applyAlignment="1"/>
    <xf numFmtId="0" fontId="15" fillId="0" borderId="0" xfId="0" applyFont="1"/>
    <xf numFmtId="0" fontId="15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10" fontId="15" fillId="0" borderId="2" xfId="2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9" fontId="15" fillId="0" borderId="2" xfId="2" applyFont="1" applyBorder="1" applyAlignment="1">
      <alignment horizontal="center"/>
    </xf>
    <xf numFmtId="0" fontId="15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/>
    <xf numFmtId="0" fontId="10" fillId="0" borderId="2" xfId="0" applyFont="1" applyBorder="1"/>
    <xf numFmtId="10" fontId="10" fillId="0" borderId="2" xfId="0" applyNumberFormat="1" applyFont="1" applyBorder="1"/>
    <xf numFmtId="0" fontId="14" fillId="0" borderId="15" xfId="0" applyFont="1" applyBorder="1" applyAlignment="1">
      <alignment horizontal="center" wrapText="1"/>
    </xf>
    <xf numFmtId="0" fontId="15" fillId="0" borderId="14" xfId="0" applyFont="1" applyBorder="1" applyAlignment="1">
      <alignment horizontal="left" wrapText="1"/>
    </xf>
    <xf numFmtId="0" fontId="15" fillId="0" borderId="15" xfId="0" applyFont="1" applyBorder="1" applyAlignment="1">
      <alignment horizontal="center" wrapText="1"/>
    </xf>
    <xf numFmtId="10" fontId="15" fillId="0" borderId="15" xfId="0" applyNumberFormat="1" applyFont="1" applyBorder="1" applyAlignment="1">
      <alignment horizontal="center" wrapText="1"/>
    </xf>
    <xf numFmtId="0" fontId="15" fillId="0" borderId="15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164" fontId="15" fillId="0" borderId="15" xfId="0" applyNumberFormat="1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horizontal="center" wrapText="1"/>
    </xf>
    <xf numFmtId="10" fontId="15" fillId="0" borderId="17" xfId="0" applyNumberFormat="1" applyFont="1" applyBorder="1" applyAlignment="1">
      <alignment horizontal="center" wrapText="1"/>
    </xf>
    <xf numFmtId="164" fontId="15" fillId="0" borderId="17" xfId="0" applyNumberFormat="1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10" fontId="15" fillId="0" borderId="2" xfId="0" applyNumberFormat="1" applyFont="1" applyBorder="1" applyAlignment="1">
      <alignment horizontal="center" wrapText="1"/>
    </xf>
    <xf numFmtId="164" fontId="15" fillId="0" borderId="2" xfId="0" applyNumberFormat="1" applyFont="1" applyBorder="1" applyAlignment="1">
      <alignment wrapText="1"/>
    </xf>
    <xf numFmtId="0" fontId="15" fillId="0" borderId="17" xfId="0" applyFont="1" applyBorder="1" applyAlignment="1">
      <alignment wrapText="1"/>
    </xf>
    <xf numFmtId="0" fontId="14" fillId="0" borderId="2" xfId="0" applyFont="1" applyBorder="1"/>
    <xf numFmtId="0" fontId="10" fillId="0" borderId="0" xfId="0" applyFont="1" applyFill="1" applyBorder="1" applyAlignment="1">
      <alignment horizontal="left"/>
    </xf>
    <xf numFmtId="1" fontId="14" fillId="0" borderId="2" xfId="2" applyNumberFormat="1" applyFont="1" applyBorder="1" applyAlignment="1">
      <alignment horizontal="right"/>
    </xf>
    <xf numFmtId="165" fontId="4" fillId="0" borderId="5" xfId="1" applyNumberFormat="1" applyFont="1" applyBorder="1"/>
    <xf numFmtId="165" fontId="3" fillId="0" borderId="5" xfId="1" applyNumberFormat="1" applyFont="1" applyBorder="1"/>
    <xf numFmtId="0" fontId="0" fillId="0" borderId="2" xfId="0" applyBorder="1" applyAlignment="1"/>
    <xf numFmtId="165" fontId="4" fillId="0" borderId="5" xfId="1" applyNumberFormat="1" applyFont="1" applyBorder="1" applyAlignment="1"/>
    <xf numFmtId="0" fontId="8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14" fillId="0" borderId="3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14" fillId="0" borderId="0" xfId="0" applyFont="1" applyBorder="1"/>
    <xf numFmtId="0" fontId="15" fillId="0" borderId="0" xfId="0" applyFont="1" applyBorder="1" applyAlignment="1">
      <alignment horizontal="left"/>
    </xf>
    <xf numFmtId="1" fontId="14" fillId="0" borderId="0" xfId="2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/>
    <xf numFmtId="3" fontId="0" fillId="0" borderId="2" xfId="0" applyNumberFormat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2" fillId="0" borderId="2" xfId="1" applyFont="1" applyBorder="1" applyAlignment="1"/>
    <xf numFmtId="3" fontId="2" fillId="0" borderId="2" xfId="0" applyNumberFormat="1" applyFont="1" applyBorder="1" applyAlignment="1">
      <alignment horizontal="center"/>
    </xf>
    <xf numFmtId="43" fontId="0" fillId="0" borderId="2" xfId="1" applyFont="1" applyBorder="1"/>
    <xf numFmtId="43" fontId="1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3" fontId="4" fillId="0" borderId="2" xfId="1" applyFont="1" applyBorder="1" applyAlignment="1"/>
    <xf numFmtId="0" fontId="4" fillId="0" borderId="2" xfId="0" applyNumberFormat="1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/>
    <xf numFmtId="0" fontId="2" fillId="0" borderId="21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4" fillId="0" borderId="2" xfId="1" applyNumberFormat="1" applyFont="1" applyBorder="1" applyAlignment="1"/>
    <xf numFmtId="0" fontId="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/>
    </xf>
    <xf numFmtId="0" fontId="14" fillId="0" borderId="6" xfId="0" applyFont="1" applyBorder="1"/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4" fillId="0" borderId="2" xfId="0" applyFont="1" applyFill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14" fillId="0" borderId="9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4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8" xfId="0" applyFont="1" applyBorder="1" applyAlignment="1">
      <alignment horizontal="center"/>
    </xf>
    <xf numFmtId="0" fontId="0" fillId="0" borderId="18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8" fillId="0" borderId="5" xfId="0" applyFont="1" applyBorder="1" applyAlignment="1">
      <alignment horizontal="right" wrapText="1"/>
    </xf>
    <xf numFmtId="0" fontId="8" fillId="0" borderId="7" xfId="0" applyFont="1" applyBorder="1" applyAlignment="1">
      <alignment horizontal="right" wrapText="1"/>
    </xf>
    <xf numFmtId="0" fontId="8" fillId="0" borderId="6" xfId="0" applyFont="1" applyBorder="1" applyAlignment="1">
      <alignment horizontal="right" wrapText="1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right"/>
    </xf>
    <xf numFmtId="0" fontId="0" fillId="0" borderId="2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0" borderId="5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0" fillId="0" borderId="2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15" fillId="0" borderId="7" xfId="0" applyFont="1" applyBorder="1" applyAlignment="1">
      <alignment horizontal="left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4" fillId="0" borderId="5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right"/>
    </xf>
    <xf numFmtId="0" fontId="14" fillId="0" borderId="2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tabSelected="1" view="pageBreakPreview" topLeftCell="A103" zoomScaleNormal="100" zoomScaleSheetLayoutView="100" workbookViewId="0">
      <selection activeCell="E14" sqref="E14"/>
    </sheetView>
  </sheetViews>
  <sheetFormatPr defaultRowHeight="15" x14ac:dyDescent="0.25"/>
  <cols>
    <col min="1" max="1" width="21.28515625" customWidth="1"/>
    <col min="2" max="2" width="16.7109375" customWidth="1"/>
    <col min="3" max="3" width="14.140625" customWidth="1"/>
    <col min="4" max="4" width="13.7109375" customWidth="1"/>
    <col min="5" max="5" width="18.140625" customWidth="1"/>
    <col min="6" max="6" width="10.28515625" bestFit="1" customWidth="1"/>
    <col min="13" max="13" width="12.85546875" customWidth="1"/>
    <col min="14" max="14" width="7.7109375" customWidth="1"/>
    <col min="250" max="250" width="21.28515625" customWidth="1"/>
    <col min="251" max="251" width="16.7109375" customWidth="1"/>
    <col min="252" max="252" width="14.140625" customWidth="1"/>
    <col min="253" max="253" width="13.7109375" customWidth="1"/>
    <col min="254" max="254" width="18.140625" customWidth="1"/>
    <col min="255" max="255" width="19.85546875" customWidth="1"/>
    <col min="256" max="256" width="6" customWidth="1"/>
    <col min="257" max="257" width="33.42578125" customWidth="1"/>
    <col min="258" max="258" width="12.5703125" customWidth="1"/>
    <col min="259" max="259" width="11.5703125" bestFit="1" customWidth="1"/>
    <col min="260" max="260" width="9.28515625" bestFit="1" customWidth="1"/>
    <col min="261" max="261" width="11.140625" bestFit="1" customWidth="1"/>
    <col min="262" max="262" width="10.28515625" bestFit="1" customWidth="1"/>
    <col min="269" max="269" width="12.85546875" customWidth="1"/>
    <col min="270" max="270" width="7.7109375" customWidth="1"/>
    <col min="506" max="506" width="21.28515625" customWidth="1"/>
    <col min="507" max="507" width="16.7109375" customWidth="1"/>
    <col min="508" max="508" width="14.140625" customWidth="1"/>
    <col min="509" max="509" width="13.7109375" customWidth="1"/>
    <col min="510" max="510" width="18.140625" customWidth="1"/>
    <col min="511" max="511" width="19.85546875" customWidth="1"/>
    <col min="512" max="512" width="6" customWidth="1"/>
    <col min="513" max="513" width="33.42578125" customWidth="1"/>
    <col min="514" max="514" width="12.5703125" customWidth="1"/>
    <col min="515" max="515" width="11.5703125" bestFit="1" customWidth="1"/>
    <col min="516" max="516" width="9.28515625" bestFit="1" customWidth="1"/>
    <col min="517" max="517" width="11.140625" bestFit="1" customWidth="1"/>
    <col min="518" max="518" width="10.28515625" bestFit="1" customWidth="1"/>
    <col min="525" max="525" width="12.85546875" customWidth="1"/>
    <col min="526" max="526" width="7.7109375" customWidth="1"/>
    <col min="762" max="762" width="21.28515625" customWidth="1"/>
    <col min="763" max="763" width="16.7109375" customWidth="1"/>
    <col min="764" max="764" width="14.140625" customWidth="1"/>
    <col min="765" max="765" width="13.7109375" customWidth="1"/>
    <col min="766" max="766" width="18.140625" customWidth="1"/>
    <col min="767" max="767" width="19.85546875" customWidth="1"/>
    <col min="768" max="768" width="6" customWidth="1"/>
    <col min="769" max="769" width="33.42578125" customWidth="1"/>
    <col min="770" max="770" width="12.5703125" customWidth="1"/>
    <col min="771" max="771" width="11.5703125" bestFit="1" customWidth="1"/>
    <col min="772" max="772" width="9.28515625" bestFit="1" customWidth="1"/>
    <col min="773" max="773" width="11.140625" bestFit="1" customWidth="1"/>
    <col min="774" max="774" width="10.28515625" bestFit="1" customWidth="1"/>
    <col min="781" max="781" width="12.85546875" customWidth="1"/>
    <col min="782" max="782" width="7.7109375" customWidth="1"/>
    <col min="1018" max="1018" width="21.28515625" customWidth="1"/>
    <col min="1019" max="1019" width="16.7109375" customWidth="1"/>
    <col min="1020" max="1020" width="14.140625" customWidth="1"/>
    <col min="1021" max="1021" width="13.7109375" customWidth="1"/>
    <col min="1022" max="1022" width="18.140625" customWidth="1"/>
    <col min="1023" max="1023" width="19.85546875" customWidth="1"/>
    <col min="1024" max="1024" width="6" customWidth="1"/>
    <col min="1025" max="1025" width="33.42578125" customWidth="1"/>
    <col min="1026" max="1026" width="12.5703125" customWidth="1"/>
    <col min="1027" max="1027" width="11.5703125" bestFit="1" customWidth="1"/>
    <col min="1028" max="1028" width="9.28515625" bestFit="1" customWidth="1"/>
    <col min="1029" max="1029" width="11.140625" bestFit="1" customWidth="1"/>
    <col min="1030" max="1030" width="10.28515625" bestFit="1" customWidth="1"/>
    <col min="1037" max="1037" width="12.85546875" customWidth="1"/>
    <col min="1038" max="1038" width="7.7109375" customWidth="1"/>
    <col min="1274" max="1274" width="21.28515625" customWidth="1"/>
    <col min="1275" max="1275" width="16.7109375" customWidth="1"/>
    <col min="1276" max="1276" width="14.140625" customWidth="1"/>
    <col min="1277" max="1277" width="13.7109375" customWidth="1"/>
    <col min="1278" max="1278" width="18.140625" customWidth="1"/>
    <col min="1279" max="1279" width="19.85546875" customWidth="1"/>
    <col min="1280" max="1280" width="6" customWidth="1"/>
    <col min="1281" max="1281" width="33.42578125" customWidth="1"/>
    <col min="1282" max="1282" width="12.5703125" customWidth="1"/>
    <col min="1283" max="1283" width="11.5703125" bestFit="1" customWidth="1"/>
    <col min="1284" max="1284" width="9.28515625" bestFit="1" customWidth="1"/>
    <col min="1285" max="1285" width="11.140625" bestFit="1" customWidth="1"/>
    <col min="1286" max="1286" width="10.28515625" bestFit="1" customWidth="1"/>
    <col min="1293" max="1293" width="12.85546875" customWidth="1"/>
    <col min="1294" max="1294" width="7.7109375" customWidth="1"/>
    <col min="1530" max="1530" width="21.28515625" customWidth="1"/>
    <col min="1531" max="1531" width="16.7109375" customWidth="1"/>
    <col min="1532" max="1532" width="14.140625" customWidth="1"/>
    <col min="1533" max="1533" width="13.7109375" customWidth="1"/>
    <col min="1534" max="1534" width="18.140625" customWidth="1"/>
    <col min="1535" max="1535" width="19.85546875" customWidth="1"/>
    <col min="1536" max="1536" width="6" customWidth="1"/>
    <col min="1537" max="1537" width="33.42578125" customWidth="1"/>
    <col min="1538" max="1538" width="12.5703125" customWidth="1"/>
    <col min="1539" max="1539" width="11.5703125" bestFit="1" customWidth="1"/>
    <col min="1540" max="1540" width="9.28515625" bestFit="1" customWidth="1"/>
    <col min="1541" max="1541" width="11.140625" bestFit="1" customWidth="1"/>
    <col min="1542" max="1542" width="10.28515625" bestFit="1" customWidth="1"/>
    <col min="1549" max="1549" width="12.85546875" customWidth="1"/>
    <col min="1550" max="1550" width="7.7109375" customWidth="1"/>
    <col min="1786" max="1786" width="21.28515625" customWidth="1"/>
    <col min="1787" max="1787" width="16.7109375" customWidth="1"/>
    <col min="1788" max="1788" width="14.140625" customWidth="1"/>
    <col min="1789" max="1789" width="13.7109375" customWidth="1"/>
    <col min="1790" max="1790" width="18.140625" customWidth="1"/>
    <col min="1791" max="1791" width="19.85546875" customWidth="1"/>
    <col min="1792" max="1792" width="6" customWidth="1"/>
    <col min="1793" max="1793" width="33.42578125" customWidth="1"/>
    <col min="1794" max="1794" width="12.5703125" customWidth="1"/>
    <col min="1795" max="1795" width="11.5703125" bestFit="1" customWidth="1"/>
    <col min="1796" max="1796" width="9.28515625" bestFit="1" customWidth="1"/>
    <col min="1797" max="1797" width="11.140625" bestFit="1" customWidth="1"/>
    <col min="1798" max="1798" width="10.28515625" bestFit="1" customWidth="1"/>
    <col min="1805" max="1805" width="12.85546875" customWidth="1"/>
    <col min="1806" max="1806" width="7.7109375" customWidth="1"/>
    <col min="2042" max="2042" width="21.28515625" customWidth="1"/>
    <col min="2043" max="2043" width="16.7109375" customWidth="1"/>
    <col min="2044" max="2044" width="14.140625" customWidth="1"/>
    <col min="2045" max="2045" width="13.7109375" customWidth="1"/>
    <col min="2046" max="2046" width="18.140625" customWidth="1"/>
    <col min="2047" max="2047" width="19.85546875" customWidth="1"/>
    <col min="2048" max="2048" width="6" customWidth="1"/>
    <col min="2049" max="2049" width="33.42578125" customWidth="1"/>
    <col min="2050" max="2050" width="12.5703125" customWidth="1"/>
    <col min="2051" max="2051" width="11.5703125" bestFit="1" customWidth="1"/>
    <col min="2052" max="2052" width="9.28515625" bestFit="1" customWidth="1"/>
    <col min="2053" max="2053" width="11.140625" bestFit="1" customWidth="1"/>
    <col min="2054" max="2054" width="10.28515625" bestFit="1" customWidth="1"/>
    <col min="2061" max="2061" width="12.85546875" customWidth="1"/>
    <col min="2062" max="2062" width="7.7109375" customWidth="1"/>
    <col min="2298" max="2298" width="21.28515625" customWidth="1"/>
    <col min="2299" max="2299" width="16.7109375" customWidth="1"/>
    <col min="2300" max="2300" width="14.140625" customWidth="1"/>
    <col min="2301" max="2301" width="13.7109375" customWidth="1"/>
    <col min="2302" max="2302" width="18.140625" customWidth="1"/>
    <col min="2303" max="2303" width="19.85546875" customWidth="1"/>
    <col min="2304" max="2304" width="6" customWidth="1"/>
    <col min="2305" max="2305" width="33.42578125" customWidth="1"/>
    <col min="2306" max="2306" width="12.5703125" customWidth="1"/>
    <col min="2307" max="2307" width="11.5703125" bestFit="1" customWidth="1"/>
    <col min="2308" max="2308" width="9.28515625" bestFit="1" customWidth="1"/>
    <col min="2309" max="2309" width="11.140625" bestFit="1" customWidth="1"/>
    <col min="2310" max="2310" width="10.28515625" bestFit="1" customWidth="1"/>
    <col min="2317" max="2317" width="12.85546875" customWidth="1"/>
    <col min="2318" max="2318" width="7.7109375" customWidth="1"/>
    <col min="2554" max="2554" width="21.28515625" customWidth="1"/>
    <col min="2555" max="2555" width="16.7109375" customWidth="1"/>
    <col min="2556" max="2556" width="14.140625" customWidth="1"/>
    <col min="2557" max="2557" width="13.7109375" customWidth="1"/>
    <col min="2558" max="2558" width="18.140625" customWidth="1"/>
    <col min="2559" max="2559" width="19.85546875" customWidth="1"/>
    <col min="2560" max="2560" width="6" customWidth="1"/>
    <col min="2561" max="2561" width="33.42578125" customWidth="1"/>
    <col min="2562" max="2562" width="12.5703125" customWidth="1"/>
    <col min="2563" max="2563" width="11.5703125" bestFit="1" customWidth="1"/>
    <col min="2564" max="2564" width="9.28515625" bestFit="1" customWidth="1"/>
    <col min="2565" max="2565" width="11.140625" bestFit="1" customWidth="1"/>
    <col min="2566" max="2566" width="10.28515625" bestFit="1" customWidth="1"/>
    <col min="2573" max="2573" width="12.85546875" customWidth="1"/>
    <col min="2574" max="2574" width="7.7109375" customWidth="1"/>
    <col min="2810" max="2810" width="21.28515625" customWidth="1"/>
    <col min="2811" max="2811" width="16.7109375" customWidth="1"/>
    <col min="2812" max="2812" width="14.140625" customWidth="1"/>
    <col min="2813" max="2813" width="13.7109375" customWidth="1"/>
    <col min="2814" max="2814" width="18.140625" customWidth="1"/>
    <col min="2815" max="2815" width="19.85546875" customWidth="1"/>
    <col min="2816" max="2816" width="6" customWidth="1"/>
    <col min="2817" max="2817" width="33.42578125" customWidth="1"/>
    <col min="2818" max="2818" width="12.5703125" customWidth="1"/>
    <col min="2819" max="2819" width="11.5703125" bestFit="1" customWidth="1"/>
    <col min="2820" max="2820" width="9.28515625" bestFit="1" customWidth="1"/>
    <col min="2821" max="2821" width="11.140625" bestFit="1" customWidth="1"/>
    <col min="2822" max="2822" width="10.28515625" bestFit="1" customWidth="1"/>
    <col min="2829" max="2829" width="12.85546875" customWidth="1"/>
    <col min="2830" max="2830" width="7.7109375" customWidth="1"/>
    <col min="3066" max="3066" width="21.28515625" customWidth="1"/>
    <col min="3067" max="3067" width="16.7109375" customWidth="1"/>
    <col min="3068" max="3068" width="14.140625" customWidth="1"/>
    <col min="3069" max="3069" width="13.7109375" customWidth="1"/>
    <col min="3070" max="3070" width="18.140625" customWidth="1"/>
    <col min="3071" max="3071" width="19.85546875" customWidth="1"/>
    <col min="3072" max="3072" width="6" customWidth="1"/>
    <col min="3073" max="3073" width="33.42578125" customWidth="1"/>
    <col min="3074" max="3074" width="12.5703125" customWidth="1"/>
    <col min="3075" max="3075" width="11.5703125" bestFit="1" customWidth="1"/>
    <col min="3076" max="3076" width="9.28515625" bestFit="1" customWidth="1"/>
    <col min="3077" max="3077" width="11.140625" bestFit="1" customWidth="1"/>
    <col min="3078" max="3078" width="10.28515625" bestFit="1" customWidth="1"/>
    <col min="3085" max="3085" width="12.85546875" customWidth="1"/>
    <col min="3086" max="3086" width="7.7109375" customWidth="1"/>
    <col min="3322" max="3322" width="21.28515625" customWidth="1"/>
    <col min="3323" max="3323" width="16.7109375" customWidth="1"/>
    <col min="3324" max="3324" width="14.140625" customWidth="1"/>
    <col min="3325" max="3325" width="13.7109375" customWidth="1"/>
    <col min="3326" max="3326" width="18.140625" customWidth="1"/>
    <col min="3327" max="3327" width="19.85546875" customWidth="1"/>
    <col min="3328" max="3328" width="6" customWidth="1"/>
    <col min="3329" max="3329" width="33.42578125" customWidth="1"/>
    <col min="3330" max="3330" width="12.5703125" customWidth="1"/>
    <col min="3331" max="3331" width="11.5703125" bestFit="1" customWidth="1"/>
    <col min="3332" max="3332" width="9.28515625" bestFit="1" customWidth="1"/>
    <col min="3333" max="3333" width="11.140625" bestFit="1" customWidth="1"/>
    <col min="3334" max="3334" width="10.28515625" bestFit="1" customWidth="1"/>
    <col min="3341" max="3341" width="12.85546875" customWidth="1"/>
    <col min="3342" max="3342" width="7.7109375" customWidth="1"/>
    <col min="3578" max="3578" width="21.28515625" customWidth="1"/>
    <col min="3579" max="3579" width="16.7109375" customWidth="1"/>
    <col min="3580" max="3580" width="14.140625" customWidth="1"/>
    <col min="3581" max="3581" width="13.7109375" customWidth="1"/>
    <col min="3582" max="3582" width="18.140625" customWidth="1"/>
    <col min="3583" max="3583" width="19.85546875" customWidth="1"/>
    <col min="3584" max="3584" width="6" customWidth="1"/>
    <col min="3585" max="3585" width="33.42578125" customWidth="1"/>
    <col min="3586" max="3586" width="12.5703125" customWidth="1"/>
    <col min="3587" max="3587" width="11.5703125" bestFit="1" customWidth="1"/>
    <col min="3588" max="3588" width="9.28515625" bestFit="1" customWidth="1"/>
    <col min="3589" max="3589" width="11.140625" bestFit="1" customWidth="1"/>
    <col min="3590" max="3590" width="10.28515625" bestFit="1" customWidth="1"/>
    <col min="3597" max="3597" width="12.85546875" customWidth="1"/>
    <col min="3598" max="3598" width="7.7109375" customWidth="1"/>
    <col min="3834" max="3834" width="21.28515625" customWidth="1"/>
    <col min="3835" max="3835" width="16.7109375" customWidth="1"/>
    <col min="3836" max="3836" width="14.140625" customWidth="1"/>
    <col min="3837" max="3837" width="13.7109375" customWidth="1"/>
    <col min="3838" max="3838" width="18.140625" customWidth="1"/>
    <col min="3839" max="3839" width="19.85546875" customWidth="1"/>
    <col min="3840" max="3840" width="6" customWidth="1"/>
    <col min="3841" max="3841" width="33.42578125" customWidth="1"/>
    <col min="3842" max="3842" width="12.5703125" customWidth="1"/>
    <col min="3843" max="3843" width="11.5703125" bestFit="1" customWidth="1"/>
    <col min="3844" max="3844" width="9.28515625" bestFit="1" customWidth="1"/>
    <col min="3845" max="3845" width="11.140625" bestFit="1" customWidth="1"/>
    <col min="3846" max="3846" width="10.28515625" bestFit="1" customWidth="1"/>
    <col min="3853" max="3853" width="12.85546875" customWidth="1"/>
    <col min="3854" max="3854" width="7.7109375" customWidth="1"/>
    <col min="4090" max="4090" width="21.28515625" customWidth="1"/>
    <col min="4091" max="4091" width="16.7109375" customWidth="1"/>
    <col min="4092" max="4092" width="14.140625" customWidth="1"/>
    <col min="4093" max="4093" width="13.7109375" customWidth="1"/>
    <col min="4094" max="4094" width="18.140625" customWidth="1"/>
    <col min="4095" max="4095" width="19.85546875" customWidth="1"/>
    <col min="4096" max="4096" width="6" customWidth="1"/>
    <col min="4097" max="4097" width="33.42578125" customWidth="1"/>
    <col min="4098" max="4098" width="12.5703125" customWidth="1"/>
    <col min="4099" max="4099" width="11.5703125" bestFit="1" customWidth="1"/>
    <col min="4100" max="4100" width="9.28515625" bestFit="1" customWidth="1"/>
    <col min="4101" max="4101" width="11.140625" bestFit="1" customWidth="1"/>
    <col min="4102" max="4102" width="10.28515625" bestFit="1" customWidth="1"/>
    <col min="4109" max="4109" width="12.85546875" customWidth="1"/>
    <col min="4110" max="4110" width="7.7109375" customWidth="1"/>
    <col min="4346" max="4346" width="21.28515625" customWidth="1"/>
    <col min="4347" max="4347" width="16.7109375" customWidth="1"/>
    <col min="4348" max="4348" width="14.140625" customWidth="1"/>
    <col min="4349" max="4349" width="13.7109375" customWidth="1"/>
    <col min="4350" max="4350" width="18.140625" customWidth="1"/>
    <col min="4351" max="4351" width="19.85546875" customWidth="1"/>
    <col min="4352" max="4352" width="6" customWidth="1"/>
    <col min="4353" max="4353" width="33.42578125" customWidth="1"/>
    <col min="4354" max="4354" width="12.5703125" customWidth="1"/>
    <col min="4355" max="4355" width="11.5703125" bestFit="1" customWidth="1"/>
    <col min="4356" max="4356" width="9.28515625" bestFit="1" customWidth="1"/>
    <col min="4357" max="4357" width="11.140625" bestFit="1" customWidth="1"/>
    <col min="4358" max="4358" width="10.28515625" bestFit="1" customWidth="1"/>
    <col min="4365" max="4365" width="12.85546875" customWidth="1"/>
    <col min="4366" max="4366" width="7.7109375" customWidth="1"/>
    <col min="4602" max="4602" width="21.28515625" customWidth="1"/>
    <col min="4603" max="4603" width="16.7109375" customWidth="1"/>
    <col min="4604" max="4604" width="14.140625" customWidth="1"/>
    <col min="4605" max="4605" width="13.7109375" customWidth="1"/>
    <col min="4606" max="4606" width="18.140625" customWidth="1"/>
    <col min="4607" max="4607" width="19.85546875" customWidth="1"/>
    <col min="4608" max="4608" width="6" customWidth="1"/>
    <col min="4609" max="4609" width="33.42578125" customWidth="1"/>
    <col min="4610" max="4610" width="12.5703125" customWidth="1"/>
    <col min="4611" max="4611" width="11.5703125" bestFit="1" customWidth="1"/>
    <col min="4612" max="4612" width="9.28515625" bestFit="1" customWidth="1"/>
    <col min="4613" max="4613" width="11.140625" bestFit="1" customWidth="1"/>
    <col min="4614" max="4614" width="10.28515625" bestFit="1" customWidth="1"/>
    <col min="4621" max="4621" width="12.85546875" customWidth="1"/>
    <col min="4622" max="4622" width="7.7109375" customWidth="1"/>
    <col min="4858" max="4858" width="21.28515625" customWidth="1"/>
    <col min="4859" max="4859" width="16.7109375" customWidth="1"/>
    <col min="4860" max="4860" width="14.140625" customWidth="1"/>
    <col min="4861" max="4861" width="13.7109375" customWidth="1"/>
    <col min="4862" max="4862" width="18.140625" customWidth="1"/>
    <col min="4863" max="4863" width="19.85546875" customWidth="1"/>
    <col min="4864" max="4864" width="6" customWidth="1"/>
    <col min="4865" max="4865" width="33.42578125" customWidth="1"/>
    <col min="4866" max="4866" width="12.5703125" customWidth="1"/>
    <col min="4867" max="4867" width="11.5703125" bestFit="1" customWidth="1"/>
    <col min="4868" max="4868" width="9.28515625" bestFit="1" customWidth="1"/>
    <col min="4869" max="4869" width="11.140625" bestFit="1" customWidth="1"/>
    <col min="4870" max="4870" width="10.28515625" bestFit="1" customWidth="1"/>
    <col min="4877" max="4877" width="12.85546875" customWidth="1"/>
    <col min="4878" max="4878" width="7.7109375" customWidth="1"/>
    <col min="5114" max="5114" width="21.28515625" customWidth="1"/>
    <col min="5115" max="5115" width="16.7109375" customWidth="1"/>
    <col min="5116" max="5116" width="14.140625" customWidth="1"/>
    <col min="5117" max="5117" width="13.7109375" customWidth="1"/>
    <col min="5118" max="5118" width="18.140625" customWidth="1"/>
    <col min="5119" max="5119" width="19.85546875" customWidth="1"/>
    <col min="5120" max="5120" width="6" customWidth="1"/>
    <col min="5121" max="5121" width="33.42578125" customWidth="1"/>
    <col min="5122" max="5122" width="12.5703125" customWidth="1"/>
    <col min="5123" max="5123" width="11.5703125" bestFit="1" customWidth="1"/>
    <col min="5124" max="5124" width="9.28515625" bestFit="1" customWidth="1"/>
    <col min="5125" max="5125" width="11.140625" bestFit="1" customWidth="1"/>
    <col min="5126" max="5126" width="10.28515625" bestFit="1" customWidth="1"/>
    <col min="5133" max="5133" width="12.85546875" customWidth="1"/>
    <col min="5134" max="5134" width="7.7109375" customWidth="1"/>
    <col min="5370" max="5370" width="21.28515625" customWidth="1"/>
    <col min="5371" max="5371" width="16.7109375" customWidth="1"/>
    <col min="5372" max="5372" width="14.140625" customWidth="1"/>
    <col min="5373" max="5373" width="13.7109375" customWidth="1"/>
    <col min="5374" max="5374" width="18.140625" customWidth="1"/>
    <col min="5375" max="5375" width="19.85546875" customWidth="1"/>
    <col min="5376" max="5376" width="6" customWidth="1"/>
    <col min="5377" max="5377" width="33.42578125" customWidth="1"/>
    <col min="5378" max="5378" width="12.5703125" customWidth="1"/>
    <col min="5379" max="5379" width="11.5703125" bestFit="1" customWidth="1"/>
    <col min="5380" max="5380" width="9.28515625" bestFit="1" customWidth="1"/>
    <col min="5381" max="5381" width="11.140625" bestFit="1" customWidth="1"/>
    <col min="5382" max="5382" width="10.28515625" bestFit="1" customWidth="1"/>
    <col min="5389" max="5389" width="12.85546875" customWidth="1"/>
    <col min="5390" max="5390" width="7.7109375" customWidth="1"/>
    <col min="5626" max="5626" width="21.28515625" customWidth="1"/>
    <col min="5627" max="5627" width="16.7109375" customWidth="1"/>
    <col min="5628" max="5628" width="14.140625" customWidth="1"/>
    <col min="5629" max="5629" width="13.7109375" customWidth="1"/>
    <col min="5630" max="5630" width="18.140625" customWidth="1"/>
    <col min="5631" max="5631" width="19.85546875" customWidth="1"/>
    <col min="5632" max="5632" width="6" customWidth="1"/>
    <col min="5633" max="5633" width="33.42578125" customWidth="1"/>
    <col min="5634" max="5634" width="12.5703125" customWidth="1"/>
    <col min="5635" max="5635" width="11.5703125" bestFit="1" customWidth="1"/>
    <col min="5636" max="5636" width="9.28515625" bestFit="1" customWidth="1"/>
    <col min="5637" max="5637" width="11.140625" bestFit="1" customWidth="1"/>
    <col min="5638" max="5638" width="10.28515625" bestFit="1" customWidth="1"/>
    <col min="5645" max="5645" width="12.85546875" customWidth="1"/>
    <col min="5646" max="5646" width="7.7109375" customWidth="1"/>
    <col min="5882" max="5882" width="21.28515625" customWidth="1"/>
    <col min="5883" max="5883" width="16.7109375" customWidth="1"/>
    <col min="5884" max="5884" width="14.140625" customWidth="1"/>
    <col min="5885" max="5885" width="13.7109375" customWidth="1"/>
    <col min="5886" max="5886" width="18.140625" customWidth="1"/>
    <col min="5887" max="5887" width="19.85546875" customWidth="1"/>
    <col min="5888" max="5888" width="6" customWidth="1"/>
    <col min="5889" max="5889" width="33.42578125" customWidth="1"/>
    <col min="5890" max="5890" width="12.5703125" customWidth="1"/>
    <col min="5891" max="5891" width="11.5703125" bestFit="1" customWidth="1"/>
    <col min="5892" max="5892" width="9.28515625" bestFit="1" customWidth="1"/>
    <col min="5893" max="5893" width="11.140625" bestFit="1" customWidth="1"/>
    <col min="5894" max="5894" width="10.28515625" bestFit="1" customWidth="1"/>
    <col min="5901" max="5901" width="12.85546875" customWidth="1"/>
    <col min="5902" max="5902" width="7.7109375" customWidth="1"/>
    <col min="6138" max="6138" width="21.28515625" customWidth="1"/>
    <col min="6139" max="6139" width="16.7109375" customWidth="1"/>
    <col min="6140" max="6140" width="14.140625" customWidth="1"/>
    <col min="6141" max="6141" width="13.7109375" customWidth="1"/>
    <col min="6142" max="6142" width="18.140625" customWidth="1"/>
    <col min="6143" max="6143" width="19.85546875" customWidth="1"/>
    <col min="6144" max="6144" width="6" customWidth="1"/>
    <col min="6145" max="6145" width="33.42578125" customWidth="1"/>
    <col min="6146" max="6146" width="12.5703125" customWidth="1"/>
    <col min="6147" max="6147" width="11.5703125" bestFit="1" customWidth="1"/>
    <col min="6148" max="6148" width="9.28515625" bestFit="1" customWidth="1"/>
    <col min="6149" max="6149" width="11.140625" bestFit="1" customWidth="1"/>
    <col min="6150" max="6150" width="10.28515625" bestFit="1" customWidth="1"/>
    <col min="6157" max="6157" width="12.85546875" customWidth="1"/>
    <col min="6158" max="6158" width="7.7109375" customWidth="1"/>
    <col min="6394" max="6394" width="21.28515625" customWidth="1"/>
    <col min="6395" max="6395" width="16.7109375" customWidth="1"/>
    <col min="6396" max="6396" width="14.140625" customWidth="1"/>
    <col min="6397" max="6397" width="13.7109375" customWidth="1"/>
    <col min="6398" max="6398" width="18.140625" customWidth="1"/>
    <col min="6399" max="6399" width="19.85546875" customWidth="1"/>
    <col min="6400" max="6400" width="6" customWidth="1"/>
    <col min="6401" max="6401" width="33.42578125" customWidth="1"/>
    <col min="6402" max="6402" width="12.5703125" customWidth="1"/>
    <col min="6403" max="6403" width="11.5703125" bestFit="1" customWidth="1"/>
    <col min="6404" max="6404" width="9.28515625" bestFit="1" customWidth="1"/>
    <col min="6405" max="6405" width="11.140625" bestFit="1" customWidth="1"/>
    <col min="6406" max="6406" width="10.28515625" bestFit="1" customWidth="1"/>
    <col min="6413" max="6413" width="12.85546875" customWidth="1"/>
    <col min="6414" max="6414" width="7.7109375" customWidth="1"/>
    <col min="6650" max="6650" width="21.28515625" customWidth="1"/>
    <col min="6651" max="6651" width="16.7109375" customWidth="1"/>
    <col min="6652" max="6652" width="14.140625" customWidth="1"/>
    <col min="6653" max="6653" width="13.7109375" customWidth="1"/>
    <col min="6654" max="6654" width="18.140625" customWidth="1"/>
    <col min="6655" max="6655" width="19.85546875" customWidth="1"/>
    <col min="6656" max="6656" width="6" customWidth="1"/>
    <col min="6657" max="6657" width="33.42578125" customWidth="1"/>
    <col min="6658" max="6658" width="12.5703125" customWidth="1"/>
    <col min="6659" max="6659" width="11.5703125" bestFit="1" customWidth="1"/>
    <col min="6660" max="6660" width="9.28515625" bestFit="1" customWidth="1"/>
    <col min="6661" max="6661" width="11.140625" bestFit="1" customWidth="1"/>
    <col min="6662" max="6662" width="10.28515625" bestFit="1" customWidth="1"/>
    <col min="6669" max="6669" width="12.85546875" customWidth="1"/>
    <col min="6670" max="6670" width="7.7109375" customWidth="1"/>
    <col min="6906" max="6906" width="21.28515625" customWidth="1"/>
    <col min="6907" max="6907" width="16.7109375" customWidth="1"/>
    <col min="6908" max="6908" width="14.140625" customWidth="1"/>
    <col min="6909" max="6909" width="13.7109375" customWidth="1"/>
    <col min="6910" max="6910" width="18.140625" customWidth="1"/>
    <col min="6911" max="6911" width="19.85546875" customWidth="1"/>
    <col min="6912" max="6912" width="6" customWidth="1"/>
    <col min="6913" max="6913" width="33.42578125" customWidth="1"/>
    <col min="6914" max="6914" width="12.5703125" customWidth="1"/>
    <col min="6915" max="6915" width="11.5703125" bestFit="1" customWidth="1"/>
    <col min="6916" max="6916" width="9.28515625" bestFit="1" customWidth="1"/>
    <col min="6917" max="6917" width="11.140625" bestFit="1" customWidth="1"/>
    <col min="6918" max="6918" width="10.28515625" bestFit="1" customWidth="1"/>
    <col min="6925" max="6925" width="12.85546875" customWidth="1"/>
    <col min="6926" max="6926" width="7.7109375" customWidth="1"/>
    <col min="7162" max="7162" width="21.28515625" customWidth="1"/>
    <col min="7163" max="7163" width="16.7109375" customWidth="1"/>
    <col min="7164" max="7164" width="14.140625" customWidth="1"/>
    <col min="7165" max="7165" width="13.7109375" customWidth="1"/>
    <col min="7166" max="7166" width="18.140625" customWidth="1"/>
    <col min="7167" max="7167" width="19.85546875" customWidth="1"/>
    <col min="7168" max="7168" width="6" customWidth="1"/>
    <col min="7169" max="7169" width="33.42578125" customWidth="1"/>
    <col min="7170" max="7170" width="12.5703125" customWidth="1"/>
    <col min="7171" max="7171" width="11.5703125" bestFit="1" customWidth="1"/>
    <col min="7172" max="7172" width="9.28515625" bestFit="1" customWidth="1"/>
    <col min="7173" max="7173" width="11.140625" bestFit="1" customWidth="1"/>
    <col min="7174" max="7174" width="10.28515625" bestFit="1" customWidth="1"/>
    <col min="7181" max="7181" width="12.85546875" customWidth="1"/>
    <col min="7182" max="7182" width="7.7109375" customWidth="1"/>
    <col min="7418" max="7418" width="21.28515625" customWidth="1"/>
    <col min="7419" max="7419" width="16.7109375" customWidth="1"/>
    <col min="7420" max="7420" width="14.140625" customWidth="1"/>
    <col min="7421" max="7421" width="13.7109375" customWidth="1"/>
    <col min="7422" max="7422" width="18.140625" customWidth="1"/>
    <col min="7423" max="7423" width="19.85546875" customWidth="1"/>
    <col min="7424" max="7424" width="6" customWidth="1"/>
    <col min="7425" max="7425" width="33.42578125" customWidth="1"/>
    <col min="7426" max="7426" width="12.5703125" customWidth="1"/>
    <col min="7427" max="7427" width="11.5703125" bestFit="1" customWidth="1"/>
    <col min="7428" max="7428" width="9.28515625" bestFit="1" customWidth="1"/>
    <col min="7429" max="7429" width="11.140625" bestFit="1" customWidth="1"/>
    <col min="7430" max="7430" width="10.28515625" bestFit="1" customWidth="1"/>
    <col min="7437" max="7437" width="12.85546875" customWidth="1"/>
    <col min="7438" max="7438" width="7.7109375" customWidth="1"/>
    <col min="7674" max="7674" width="21.28515625" customWidth="1"/>
    <col min="7675" max="7675" width="16.7109375" customWidth="1"/>
    <col min="7676" max="7676" width="14.140625" customWidth="1"/>
    <col min="7677" max="7677" width="13.7109375" customWidth="1"/>
    <col min="7678" max="7678" width="18.140625" customWidth="1"/>
    <col min="7679" max="7679" width="19.85546875" customWidth="1"/>
    <col min="7680" max="7680" width="6" customWidth="1"/>
    <col min="7681" max="7681" width="33.42578125" customWidth="1"/>
    <col min="7682" max="7682" width="12.5703125" customWidth="1"/>
    <col min="7683" max="7683" width="11.5703125" bestFit="1" customWidth="1"/>
    <col min="7684" max="7684" width="9.28515625" bestFit="1" customWidth="1"/>
    <col min="7685" max="7685" width="11.140625" bestFit="1" customWidth="1"/>
    <col min="7686" max="7686" width="10.28515625" bestFit="1" customWidth="1"/>
    <col min="7693" max="7693" width="12.85546875" customWidth="1"/>
    <col min="7694" max="7694" width="7.7109375" customWidth="1"/>
    <col min="7930" max="7930" width="21.28515625" customWidth="1"/>
    <col min="7931" max="7931" width="16.7109375" customWidth="1"/>
    <col min="7932" max="7932" width="14.140625" customWidth="1"/>
    <col min="7933" max="7933" width="13.7109375" customWidth="1"/>
    <col min="7934" max="7934" width="18.140625" customWidth="1"/>
    <col min="7935" max="7935" width="19.85546875" customWidth="1"/>
    <col min="7936" max="7936" width="6" customWidth="1"/>
    <col min="7937" max="7937" width="33.42578125" customWidth="1"/>
    <col min="7938" max="7938" width="12.5703125" customWidth="1"/>
    <col min="7939" max="7939" width="11.5703125" bestFit="1" customWidth="1"/>
    <col min="7940" max="7940" width="9.28515625" bestFit="1" customWidth="1"/>
    <col min="7941" max="7941" width="11.140625" bestFit="1" customWidth="1"/>
    <col min="7942" max="7942" width="10.28515625" bestFit="1" customWidth="1"/>
    <col min="7949" max="7949" width="12.85546875" customWidth="1"/>
    <col min="7950" max="7950" width="7.7109375" customWidth="1"/>
    <col min="8186" max="8186" width="21.28515625" customWidth="1"/>
    <col min="8187" max="8187" width="16.7109375" customWidth="1"/>
    <col min="8188" max="8188" width="14.140625" customWidth="1"/>
    <col min="8189" max="8189" width="13.7109375" customWidth="1"/>
    <col min="8190" max="8190" width="18.140625" customWidth="1"/>
    <col min="8191" max="8191" width="19.85546875" customWidth="1"/>
    <col min="8192" max="8192" width="6" customWidth="1"/>
    <col min="8193" max="8193" width="33.42578125" customWidth="1"/>
    <col min="8194" max="8194" width="12.5703125" customWidth="1"/>
    <col min="8195" max="8195" width="11.5703125" bestFit="1" customWidth="1"/>
    <col min="8196" max="8196" width="9.28515625" bestFit="1" customWidth="1"/>
    <col min="8197" max="8197" width="11.140625" bestFit="1" customWidth="1"/>
    <col min="8198" max="8198" width="10.28515625" bestFit="1" customWidth="1"/>
    <col min="8205" max="8205" width="12.85546875" customWidth="1"/>
    <col min="8206" max="8206" width="7.7109375" customWidth="1"/>
    <col min="8442" max="8442" width="21.28515625" customWidth="1"/>
    <col min="8443" max="8443" width="16.7109375" customWidth="1"/>
    <col min="8444" max="8444" width="14.140625" customWidth="1"/>
    <col min="8445" max="8445" width="13.7109375" customWidth="1"/>
    <col min="8446" max="8446" width="18.140625" customWidth="1"/>
    <col min="8447" max="8447" width="19.85546875" customWidth="1"/>
    <col min="8448" max="8448" width="6" customWidth="1"/>
    <col min="8449" max="8449" width="33.42578125" customWidth="1"/>
    <col min="8450" max="8450" width="12.5703125" customWidth="1"/>
    <col min="8451" max="8451" width="11.5703125" bestFit="1" customWidth="1"/>
    <col min="8452" max="8452" width="9.28515625" bestFit="1" customWidth="1"/>
    <col min="8453" max="8453" width="11.140625" bestFit="1" customWidth="1"/>
    <col min="8454" max="8454" width="10.28515625" bestFit="1" customWidth="1"/>
    <col min="8461" max="8461" width="12.85546875" customWidth="1"/>
    <col min="8462" max="8462" width="7.7109375" customWidth="1"/>
    <col min="8698" max="8698" width="21.28515625" customWidth="1"/>
    <col min="8699" max="8699" width="16.7109375" customWidth="1"/>
    <col min="8700" max="8700" width="14.140625" customWidth="1"/>
    <col min="8701" max="8701" width="13.7109375" customWidth="1"/>
    <col min="8702" max="8702" width="18.140625" customWidth="1"/>
    <col min="8703" max="8703" width="19.85546875" customWidth="1"/>
    <col min="8704" max="8704" width="6" customWidth="1"/>
    <col min="8705" max="8705" width="33.42578125" customWidth="1"/>
    <col min="8706" max="8706" width="12.5703125" customWidth="1"/>
    <col min="8707" max="8707" width="11.5703125" bestFit="1" customWidth="1"/>
    <col min="8708" max="8708" width="9.28515625" bestFit="1" customWidth="1"/>
    <col min="8709" max="8709" width="11.140625" bestFit="1" customWidth="1"/>
    <col min="8710" max="8710" width="10.28515625" bestFit="1" customWidth="1"/>
    <col min="8717" max="8717" width="12.85546875" customWidth="1"/>
    <col min="8718" max="8718" width="7.7109375" customWidth="1"/>
    <col min="8954" max="8954" width="21.28515625" customWidth="1"/>
    <col min="8955" max="8955" width="16.7109375" customWidth="1"/>
    <col min="8956" max="8956" width="14.140625" customWidth="1"/>
    <col min="8957" max="8957" width="13.7109375" customWidth="1"/>
    <col min="8958" max="8958" width="18.140625" customWidth="1"/>
    <col min="8959" max="8959" width="19.85546875" customWidth="1"/>
    <col min="8960" max="8960" width="6" customWidth="1"/>
    <col min="8961" max="8961" width="33.42578125" customWidth="1"/>
    <col min="8962" max="8962" width="12.5703125" customWidth="1"/>
    <col min="8963" max="8963" width="11.5703125" bestFit="1" customWidth="1"/>
    <col min="8964" max="8964" width="9.28515625" bestFit="1" customWidth="1"/>
    <col min="8965" max="8965" width="11.140625" bestFit="1" customWidth="1"/>
    <col min="8966" max="8966" width="10.28515625" bestFit="1" customWidth="1"/>
    <col min="8973" max="8973" width="12.85546875" customWidth="1"/>
    <col min="8974" max="8974" width="7.7109375" customWidth="1"/>
    <col min="9210" max="9210" width="21.28515625" customWidth="1"/>
    <col min="9211" max="9211" width="16.7109375" customWidth="1"/>
    <col min="9212" max="9212" width="14.140625" customWidth="1"/>
    <col min="9213" max="9213" width="13.7109375" customWidth="1"/>
    <col min="9214" max="9214" width="18.140625" customWidth="1"/>
    <col min="9215" max="9215" width="19.85546875" customWidth="1"/>
    <col min="9216" max="9216" width="6" customWidth="1"/>
    <col min="9217" max="9217" width="33.42578125" customWidth="1"/>
    <col min="9218" max="9218" width="12.5703125" customWidth="1"/>
    <col min="9219" max="9219" width="11.5703125" bestFit="1" customWidth="1"/>
    <col min="9220" max="9220" width="9.28515625" bestFit="1" customWidth="1"/>
    <col min="9221" max="9221" width="11.140625" bestFit="1" customWidth="1"/>
    <col min="9222" max="9222" width="10.28515625" bestFit="1" customWidth="1"/>
    <col min="9229" max="9229" width="12.85546875" customWidth="1"/>
    <col min="9230" max="9230" width="7.7109375" customWidth="1"/>
    <col min="9466" max="9466" width="21.28515625" customWidth="1"/>
    <col min="9467" max="9467" width="16.7109375" customWidth="1"/>
    <col min="9468" max="9468" width="14.140625" customWidth="1"/>
    <col min="9469" max="9469" width="13.7109375" customWidth="1"/>
    <col min="9470" max="9470" width="18.140625" customWidth="1"/>
    <col min="9471" max="9471" width="19.85546875" customWidth="1"/>
    <col min="9472" max="9472" width="6" customWidth="1"/>
    <col min="9473" max="9473" width="33.42578125" customWidth="1"/>
    <col min="9474" max="9474" width="12.5703125" customWidth="1"/>
    <col min="9475" max="9475" width="11.5703125" bestFit="1" customWidth="1"/>
    <col min="9476" max="9476" width="9.28515625" bestFit="1" customWidth="1"/>
    <col min="9477" max="9477" width="11.140625" bestFit="1" customWidth="1"/>
    <col min="9478" max="9478" width="10.28515625" bestFit="1" customWidth="1"/>
    <col min="9485" max="9485" width="12.85546875" customWidth="1"/>
    <col min="9486" max="9486" width="7.7109375" customWidth="1"/>
    <col min="9722" max="9722" width="21.28515625" customWidth="1"/>
    <col min="9723" max="9723" width="16.7109375" customWidth="1"/>
    <col min="9724" max="9724" width="14.140625" customWidth="1"/>
    <col min="9725" max="9725" width="13.7109375" customWidth="1"/>
    <col min="9726" max="9726" width="18.140625" customWidth="1"/>
    <col min="9727" max="9727" width="19.85546875" customWidth="1"/>
    <col min="9728" max="9728" width="6" customWidth="1"/>
    <col min="9729" max="9729" width="33.42578125" customWidth="1"/>
    <col min="9730" max="9730" width="12.5703125" customWidth="1"/>
    <col min="9731" max="9731" width="11.5703125" bestFit="1" customWidth="1"/>
    <col min="9732" max="9732" width="9.28515625" bestFit="1" customWidth="1"/>
    <col min="9733" max="9733" width="11.140625" bestFit="1" customWidth="1"/>
    <col min="9734" max="9734" width="10.28515625" bestFit="1" customWidth="1"/>
    <col min="9741" max="9741" width="12.85546875" customWidth="1"/>
    <col min="9742" max="9742" width="7.7109375" customWidth="1"/>
    <col min="9978" max="9978" width="21.28515625" customWidth="1"/>
    <col min="9979" max="9979" width="16.7109375" customWidth="1"/>
    <col min="9980" max="9980" width="14.140625" customWidth="1"/>
    <col min="9981" max="9981" width="13.7109375" customWidth="1"/>
    <col min="9982" max="9982" width="18.140625" customWidth="1"/>
    <col min="9983" max="9983" width="19.85546875" customWidth="1"/>
    <col min="9984" max="9984" width="6" customWidth="1"/>
    <col min="9985" max="9985" width="33.42578125" customWidth="1"/>
    <col min="9986" max="9986" width="12.5703125" customWidth="1"/>
    <col min="9987" max="9987" width="11.5703125" bestFit="1" customWidth="1"/>
    <col min="9988" max="9988" width="9.28515625" bestFit="1" customWidth="1"/>
    <col min="9989" max="9989" width="11.140625" bestFit="1" customWidth="1"/>
    <col min="9990" max="9990" width="10.28515625" bestFit="1" customWidth="1"/>
    <col min="9997" max="9997" width="12.85546875" customWidth="1"/>
    <col min="9998" max="9998" width="7.7109375" customWidth="1"/>
    <col min="10234" max="10234" width="21.28515625" customWidth="1"/>
    <col min="10235" max="10235" width="16.7109375" customWidth="1"/>
    <col min="10236" max="10236" width="14.140625" customWidth="1"/>
    <col min="10237" max="10237" width="13.7109375" customWidth="1"/>
    <col min="10238" max="10238" width="18.140625" customWidth="1"/>
    <col min="10239" max="10239" width="19.85546875" customWidth="1"/>
    <col min="10240" max="10240" width="6" customWidth="1"/>
    <col min="10241" max="10241" width="33.42578125" customWidth="1"/>
    <col min="10242" max="10242" width="12.5703125" customWidth="1"/>
    <col min="10243" max="10243" width="11.5703125" bestFit="1" customWidth="1"/>
    <col min="10244" max="10244" width="9.28515625" bestFit="1" customWidth="1"/>
    <col min="10245" max="10245" width="11.140625" bestFit="1" customWidth="1"/>
    <col min="10246" max="10246" width="10.28515625" bestFit="1" customWidth="1"/>
    <col min="10253" max="10253" width="12.85546875" customWidth="1"/>
    <col min="10254" max="10254" width="7.7109375" customWidth="1"/>
    <col min="10490" max="10490" width="21.28515625" customWidth="1"/>
    <col min="10491" max="10491" width="16.7109375" customWidth="1"/>
    <col min="10492" max="10492" width="14.140625" customWidth="1"/>
    <col min="10493" max="10493" width="13.7109375" customWidth="1"/>
    <col min="10494" max="10494" width="18.140625" customWidth="1"/>
    <col min="10495" max="10495" width="19.85546875" customWidth="1"/>
    <col min="10496" max="10496" width="6" customWidth="1"/>
    <col min="10497" max="10497" width="33.42578125" customWidth="1"/>
    <col min="10498" max="10498" width="12.5703125" customWidth="1"/>
    <col min="10499" max="10499" width="11.5703125" bestFit="1" customWidth="1"/>
    <col min="10500" max="10500" width="9.28515625" bestFit="1" customWidth="1"/>
    <col min="10501" max="10501" width="11.140625" bestFit="1" customWidth="1"/>
    <col min="10502" max="10502" width="10.28515625" bestFit="1" customWidth="1"/>
    <col min="10509" max="10509" width="12.85546875" customWidth="1"/>
    <col min="10510" max="10510" width="7.7109375" customWidth="1"/>
    <col min="10746" max="10746" width="21.28515625" customWidth="1"/>
    <col min="10747" max="10747" width="16.7109375" customWidth="1"/>
    <col min="10748" max="10748" width="14.140625" customWidth="1"/>
    <col min="10749" max="10749" width="13.7109375" customWidth="1"/>
    <col min="10750" max="10750" width="18.140625" customWidth="1"/>
    <col min="10751" max="10751" width="19.85546875" customWidth="1"/>
    <col min="10752" max="10752" width="6" customWidth="1"/>
    <col min="10753" max="10753" width="33.42578125" customWidth="1"/>
    <col min="10754" max="10754" width="12.5703125" customWidth="1"/>
    <col min="10755" max="10755" width="11.5703125" bestFit="1" customWidth="1"/>
    <col min="10756" max="10756" width="9.28515625" bestFit="1" customWidth="1"/>
    <col min="10757" max="10757" width="11.140625" bestFit="1" customWidth="1"/>
    <col min="10758" max="10758" width="10.28515625" bestFit="1" customWidth="1"/>
    <col min="10765" max="10765" width="12.85546875" customWidth="1"/>
    <col min="10766" max="10766" width="7.7109375" customWidth="1"/>
    <col min="11002" max="11002" width="21.28515625" customWidth="1"/>
    <col min="11003" max="11003" width="16.7109375" customWidth="1"/>
    <col min="11004" max="11004" width="14.140625" customWidth="1"/>
    <col min="11005" max="11005" width="13.7109375" customWidth="1"/>
    <col min="11006" max="11006" width="18.140625" customWidth="1"/>
    <col min="11007" max="11007" width="19.85546875" customWidth="1"/>
    <col min="11008" max="11008" width="6" customWidth="1"/>
    <col min="11009" max="11009" width="33.42578125" customWidth="1"/>
    <col min="11010" max="11010" width="12.5703125" customWidth="1"/>
    <col min="11011" max="11011" width="11.5703125" bestFit="1" customWidth="1"/>
    <col min="11012" max="11012" width="9.28515625" bestFit="1" customWidth="1"/>
    <col min="11013" max="11013" width="11.140625" bestFit="1" customWidth="1"/>
    <col min="11014" max="11014" width="10.28515625" bestFit="1" customWidth="1"/>
    <col min="11021" max="11021" width="12.85546875" customWidth="1"/>
    <col min="11022" max="11022" width="7.7109375" customWidth="1"/>
    <col min="11258" max="11258" width="21.28515625" customWidth="1"/>
    <col min="11259" max="11259" width="16.7109375" customWidth="1"/>
    <col min="11260" max="11260" width="14.140625" customWidth="1"/>
    <col min="11261" max="11261" width="13.7109375" customWidth="1"/>
    <col min="11262" max="11262" width="18.140625" customWidth="1"/>
    <col min="11263" max="11263" width="19.85546875" customWidth="1"/>
    <col min="11264" max="11264" width="6" customWidth="1"/>
    <col min="11265" max="11265" width="33.42578125" customWidth="1"/>
    <col min="11266" max="11266" width="12.5703125" customWidth="1"/>
    <col min="11267" max="11267" width="11.5703125" bestFit="1" customWidth="1"/>
    <col min="11268" max="11268" width="9.28515625" bestFit="1" customWidth="1"/>
    <col min="11269" max="11269" width="11.140625" bestFit="1" customWidth="1"/>
    <col min="11270" max="11270" width="10.28515625" bestFit="1" customWidth="1"/>
    <col min="11277" max="11277" width="12.85546875" customWidth="1"/>
    <col min="11278" max="11278" width="7.7109375" customWidth="1"/>
    <col min="11514" max="11514" width="21.28515625" customWidth="1"/>
    <col min="11515" max="11515" width="16.7109375" customWidth="1"/>
    <col min="11516" max="11516" width="14.140625" customWidth="1"/>
    <col min="11517" max="11517" width="13.7109375" customWidth="1"/>
    <col min="11518" max="11518" width="18.140625" customWidth="1"/>
    <col min="11519" max="11519" width="19.85546875" customWidth="1"/>
    <col min="11520" max="11520" width="6" customWidth="1"/>
    <col min="11521" max="11521" width="33.42578125" customWidth="1"/>
    <col min="11522" max="11522" width="12.5703125" customWidth="1"/>
    <col min="11523" max="11523" width="11.5703125" bestFit="1" customWidth="1"/>
    <col min="11524" max="11524" width="9.28515625" bestFit="1" customWidth="1"/>
    <col min="11525" max="11525" width="11.140625" bestFit="1" customWidth="1"/>
    <col min="11526" max="11526" width="10.28515625" bestFit="1" customWidth="1"/>
    <col min="11533" max="11533" width="12.85546875" customWidth="1"/>
    <col min="11534" max="11534" width="7.7109375" customWidth="1"/>
    <col min="11770" max="11770" width="21.28515625" customWidth="1"/>
    <col min="11771" max="11771" width="16.7109375" customWidth="1"/>
    <col min="11772" max="11772" width="14.140625" customWidth="1"/>
    <col min="11773" max="11773" width="13.7109375" customWidth="1"/>
    <col min="11774" max="11774" width="18.140625" customWidth="1"/>
    <col min="11775" max="11775" width="19.85546875" customWidth="1"/>
    <col min="11776" max="11776" width="6" customWidth="1"/>
    <col min="11777" max="11777" width="33.42578125" customWidth="1"/>
    <col min="11778" max="11778" width="12.5703125" customWidth="1"/>
    <col min="11779" max="11779" width="11.5703125" bestFit="1" customWidth="1"/>
    <col min="11780" max="11780" width="9.28515625" bestFit="1" customWidth="1"/>
    <col min="11781" max="11781" width="11.140625" bestFit="1" customWidth="1"/>
    <col min="11782" max="11782" width="10.28515625" bestFit="1" customWidth="1"/>
    <col min="11789" max="11789" width="12.85546875" customWidth="1"/>
    <col min="11790" max="11790" width="7.7109375" customWidth="1"/>
    <col min="12026" max="12026" width="21.28515625" customWidth="1"/>
    <col min="12027" max="12027" width="16.7109375" customWidth="1"/>
    <col min="12028" max="12028" width="14.140625" customWidth="1"/>
    <col min="12029" max="12029" width="13.7109375" customWidth="1"/>
    <col min="12030" max="12030" width="18.140625" customWidth="1"/>
    <col min="12031" max="12031" width="19.85546875" customWidth="1"/>
    <col min="12032" max="12032" width="6" customWidth="1"/>
    <col min="12033" max="12033" width="33.42578125" customWidth="1"/>
    <col min="12034" max="12034" width="12.5703125" customWidth="1"/>
    <col min="12035" max="12035" width="11.5703125" bestFit="1" customWidth="1"/>
    <col min="12036" max="12036" width="9.28515625" bestFit="1" customWidth="1"/>
    <col min="12037" max="12037" width="11.140625" bestFit="1" customWidth="1"/>
    <col min="12038" max="12038" width="10.28515625" bestFit="1" customWidth="1"/>
    <col min="12045" max="12045" width="12.85546875" customWidth="1"/>
    <col min="12046" max="12046" width="7.7109375" customWidth="1"/>
    <col min="12282" max="12282" width="21.28515625" customWidth="1"/>
    <col min="12283" max="12283" width="16.7109375" customWidth="1"/>
    <col min="12284" max="12284" width="14.140625" customWidth="1"/>
    <col min="12285" max="12285" width="13.7109375" customWidth="1"/>
    <col min="12286" max="12286" width="18.140625" customWidth="1"/>
    <col min="12287" max="12287" width="19.85546875" customWidth="1"/>
    <col min="12288" max="12288" width="6" customWidth="1"/>
    <col min="12289" max="12289" width="33.42578125" customWidth="1"/>
    <col min="12290" max="12290" width="12.5703125" customWidth="1"/>
    <col min="12291" max="12291" width="11.5703125" bestFit="1" customWidth="1"/>
    <col min="12292" max="12292" width="9.28515625" bestFit="1" customWidth="1"/>
    <col min="12293" max="12293" width="11.140625" bestFit="1" customWidth="1"/>
    <col min="12294" max="12294" width="10.28515625" bestFit="1" customWidth="1"/>
    <col min="12301" max="12301" width="12.85546875" customWidth="1"/>
    <col min="12302" max="12302" width="7.7109375" customWidth="1"/>
    <col min="12538" max="12538" width="21.28515625" customWidth="1"/>
    <col min="12539" max="12539" width="16.7109375" customWidth="1"/>
    <col min="12540" max="12540" width="14.140625" customWidth="1"/>
    <col min="12541" max="12541" width="13.7109375" customWidth="1"/>
    <col min="12542" max="12542" width="18.140625" customWidth="1"/>
    <col min="12543" max="12543" width="19.85546875" customWidth="1"/>
    <col min="12544" max="12544" width="6" customWidth="1"/>
    <col min="12545" max="12545" width="33.42578125" customWidth="1"/>
    <col min="12546" max="12546" width="12.5703125" customWidth="1"/>
    <col min="12547" max="12547" width="11.5703125" bestFit="1" customWidth="1"/>
    <col min="12548" max="12548" width="9.28515625" bestFit="1" customWidth="1"/>
    <col min="12549" max="12549" width="11.140625" bestFit="1" customWidth="1"/>
    <col min="12550" max="12550" width="10.28515625" bestFit="1" customWidth="1"/>
    <col min="12557" max="12557" width="12.85546875" customWidth="1"/>
    <col min="12558" max="12558" width="7.7109375" customWidth="1"/>
    <col min="12794" max="12794" width="21.28515625" customWidth="1"/>
    <col min="12795" max="12795" width="16.7109375" customWidth="1"/>
    <col min="12796" max="12796" width="14.140625" customWidth="1"/>
    <col min="12797" max="12797" width="13.7109375" customWidth="1"/>
    <col min="12798" max="12798" width="18.140625" customWidth="1"/>
    <col min="12799" max="12799" width="19.85546875" customWidth="1"/>
    <col min="12800" max="12800" width="6" customWidth="1"/>
    <col min="12801" max="12801" width="33.42578125" customWidth="1"/>
    <col min="12802" max="12802" width="12.5703125" customWidth="1"/>
    <col min="12803" max="12803" width="11.5703125" bestFit="1" customWidth="1"/>
    <col min="12804" max="12804" width="9.28515625" bestFit="1" customWidth="1"/>
    <col min="12805" max="12805" width="11.140625" bestFit="1" customWidth="1"/>
    <col min="12806" max="12806" width="10.28515625" bestFit="1" customWidth="1"/>
    <col min="12813" max="12813" width="12.85546875" customWidth="1"/>
    <col min="12814" max="12814" width="7.7109375" customWidth="1"/>
    <col min="13050" max="13050" width="21.28515625" customWidth="1"/>
    <col min="13051" max="13051" width="16.7109375" customWidth="1"/>
    <col min="13052" max="13052" width="14.140625" customWidth="1"/>
    <col min="13053" max="13053" width="13.7109375" customWidth="1"/>
    <col min="13054" max="13054" width="18.140625" customWidth="1"/>
    <col min="13055" max="13055" width="19.85546875" customWidth="1"/>
    <col min="13056" max="13056" width="6" customWidth="1"/>
    <col min="13057" max="13057" width="33.42578125" customWidth="1"/>
    <col min="13058" max="13058" width="12.5703125" customWidth="1"/>
    <col min="13059" max="13059" width="11.5703125" bestFit="1" customWidth="1"/>
    <col min="13060" max="13060" width="9.28515625" bestFit="1" customWidth="1"/>
    <col min="13061" max="13061" width="11.140625" bestFit="1" customWidth="1"/>
    <col min="13062" max="13062" width="10.28515625" bestFit="1" customWidth="1"/>
    <col min="13069" max="13069" width="12.85546875" customWidth="1"/>
    <col min="13070" max="13070" width="7.7109375" customWidth="1"/>
    <col min="13306" max="13306" width="21.28515625" customWidth="1"/>
    <col min="13307" max="13307" width="16.7109375" customWidth="1"/>
    <col min="13308" max="13308" width="14.140625" customWidth="1"/>
    <col min="13309" max="13309" width="13.7109375" customWidth="1"/>
    <col min="13310" max="13310" width="18.140625" customWidth="1"/>
    <col min="13311" max="13311" width="19.85546875" customWidth="1"/>
    <col min="13312" max="13312" width="6" customWidth="1"/>
    <col min="13313" max="13313" width="33.42578125" customWidth="1"/>
    <col min="13314" max="13314" width="12.5703125" customWidth="1"/>
    <col min="13315" max="13315" width="11.5703125" bestFit="1" customWidth="1"/>
    <col min="13316" max="13316" width="9.28515625" bestFit="1" customWidth="1"/>
    <col min="13317" max="13317" width="11.140625" bestFit="1" customWidth="1"/>
    <col min="13318" max="13318" width="10.28515625" bestFit="1" customWidth="1"/>
    <col min="13325" max="13325" width="12.85546875" customWidth="1"/>
    <col min="13326" max="13326" width="7.7109375" customWidth="1"/>
    <col min="13562" max="13562" width="21.28515625" customWidth="1"/>
    <col min="13563" max="13563" width="16.7109375" customWidth="1"/>
    <col min="13564" max="13564" width="14.140625" customWidth="1"/>
    <col min="13565" max="13565" width="13.7109375" customWidth="1"/>
    <col min="13566" max="13566" width="18.140625" customWidth="1"/>
    <col min="13567" max="13567" width="19.85546875" customWidth="1"/>
    <col min="13568" max="13568" width="6" customWidth="1"/>
    <col min="13569" max="13569" width="33.42578125" customWidth="1"/>
    <col min="13570" max="13570" width="12.5703125" customWidth="1"/>
    <col min="13571" max="13571" width="11.5703125" bestFit="1" customWidth="1"/>
    <col min="13572" max="13572" width="9.28515625" bestFit="1" customWidth="1"/>
    <col min="13573" max="13573" width="11.140625" bestFit="1" customWidth="1"/>
    <col min="13574" max="13574" width="10.28515625" bestFit="1" customWidth="1"/>
    <col min="13581" max="13581" width="12.85546875" customWidth="1"/>
    <col min="13582" max="13582" width="7.7109375" customWidth="1"/>
    <col min="13818" max="13818" width="21.28515625" customWidth="1"/>
    <col min="13819" max="13819" width="16.7109375" customWidth="1"/>
    <col min="13820" max="13820" width="14.140625" customWidth="1"/>
    <col min="13821" max="13821" width="13.7109375" customWidth="1"/>
    <col min="13822" max="13822" width="18.140625" customWidth="1"/>
    <col min="13823" max="13823" width="19.85546875" customWidth="1"/>
    <col min="13824" max="13824" width="6" customWidth="1"/>
    <col min="13825" max="13825" width="33.42578125" customWidth="1"/>
    <col min="13826" max="13826" width="12.5703125" customWidth="1"/>
    <col min="13827" max="13827" width="11.5703125" bestFit="1" customWidth="1"/>
    <col min="13828" max="13828" width="9.28515625" bestFit="1" customWidth="1"/>
    <col min="13829" max="13829" width="11.140625" bestFit="1" customWidth="1"/>
    <col min="13830" max="13830" width="10.28515625" bestFit="1" customWidth="1"/>
    <col min="13837" max="13837" width="12.85546875" customWidth="1"/>
    <col min="13838" max="13838" width="7.7109375" customWidth="1"/>
    <col min="14074" max="14074" width="21.28515625" customWidth="1"/>
    <col min="14075" max="14075" width="16.7109375" customWidth="1"/>
    <col min="14076" max="14076" width="14.140625" customWidth="1"/>
    <col min="14077" max="14077" width="13.7109375" customWidth="1"/>
    <col min="14078" max="14078" width="18.140625" customWidth="1"/>
    <col min="14079" max="14079" width="19.85546875" customWidth="1"/>
    <col min="14080" max="14080" width="6" customWidth="1"/>
    <col min="14081" max="14081" width="33.42578125" customWidth="1"/>
    <col min="14082" max="14082" width="12.5703125" customWidth="1"/>
    <col min="14083" max="14083" width="11.5703125" bestFit="1" customWidth="1"/>
    <col min="14084" max="14084" width="9.28515625" bestFit="1" customWidth="1"/>
    <col min="14085" max="14085" width="11.140625" bestFit="1" customWidth="1"/>
    <col min="14086" max="14086" width="10.28515625" bestFit="1" customWidth="1"/>
    <col min="14093" max="14093" width="12.85546875" customWidth="1"/>
    <col min="14094" max="14094" width="7.7109375" customWidth="1"/>
    <col min="14330" max="14330" width="21.28515625" customWidth="1"/>
    <col min="14331" max="14331" width="16.7109375" customWidth="1"/>
    <col min="14332" max="14332" width="14.140625" customWidth="1"/>
    <col min="14333" max="14333" width="13.7109375" customWidth="1"/>
    <col min="14334" max="14334" width="18.140625" customWidth="1"/>
    <col min="14335" max="14335" width="19.85546875" customWidth="1"/>
    <col min="14336" max="14336" width="6" customWidth="1"/>
    <col min="14337" max="14337" width="33.42578125" customWidth="1"/>
    <col min="14338" max="14338" width="12.5703125" customWidth="1"/>
    <col min="14339" max="14339" width="11.5703125" bestFit="1" customWidth="1"/>
    <col min="14340" max="14340" width="9.28515625" bestFit="1" customWidth="1"/>
    <col min="14341" max="14341" width="11.140625" bestFit="1" customWidth="1"/>
    <col min="14342" max="14342" width="10.28515625" bestFit="1" customWidth="1"/>
    <col min="14349" max="14349" width="12.85546875" customWidth="1"/>
    <col min="14350" max="14350" width="7.7109375" customWidth="1"/>
    <col min="14586" max="14586" width="21.28515625" customWidth="1"/>
    <col min="14587" max="14587" width="16.7109375" customWidth="1"/>
    <col min="14588" max="14588" width="14.140625" customWidth="1"/>
    <col min="14589" max="14589" width="13.7109375" customWidth="1"/>
    <col min="14590" max="14590" width="18.140625" customWidth="1"/>
    <col min="14591" max="14591" width="19.85546875" customWidth="1"/>
    <col min="14592" max="14592" width="6" customWidth="1"/>
    <col min="14593" max="14593" width="33.42578125" customWidth="1"/>
    <col min="14594" max="14594" width="12.5703125" customWidth="1"/>
    <col min="14595" max="14595" width="11.5703125" bestFit="1" customWidth="1"/>
    <col min="14596" max="14596" width="9.28515625" bestFit="1" customWidth="1"/>
    <col min="14597" max="14597" width="11.140625" bestFit="1" customWidth="1"/>
    <col min="14598" max="14598" width="10.28515625" bestFit="1" customWidth="1"/>
    <col min="14605" max="14605" width="12.85546875" customWidth="1"/>
    <col min="14606" max="14606" width="7.7109375" customWidth="1"/>
    <col min="14842" max="14842" width="21.28515625" customWidth="1"/>
    <col min="14843" max="14843" width="16.7109375" customWidth="1"/>
    <col min="14844" max="14844" width="14.140625" customWidth="1"/>
    <col min="14845" max="14845" width="13.7109375" customWidth="1"/>
    <col min="14846" max="14846" width="18.140625" customWidth="1"/>
    <col min="14847" max="14847" width="19.85546875" customWidth="1"/>
    <col min="14848" max="14848" width="6" customWidth="1"/>
    <col min="14849" max="14849" width="33.42578125" customWidth="1"/>
    <col min="14850" max="14850" width="12.5703125" customWidth="1"/>
    <col min="14851" max="14851" width="11.5703125" bestFit="1" customWidth="1"/>
    <col min="14852" max="14852" width="9.28515625" bestFit="1" customWidth="1"/>
    <col min="14853" max="14853" width="11.140625" bestFit="1" customWidth="1"/>
    <col min="14854" max="14854" width="10.28515625" bestFit="1" customWidth="1"/>
    <col min="14861" max="14861" width="12.85546875" customWidth="1"/>
    <col min="14862" max="14862" width="7.7109375" customWidth="1"/>
    <col min="15098" max="15098" width="21.28515625" customWidth="1"/>
    <col min="15099" max="15099" width="16.7109375" customWidth="1"/>
    <col min="15100" max="15100" width="14.140625" customWidth="1"/>
    <col min="15101" max="15101" width="13.7109375" customWidth="1"/>
    <col min="15102" max="15102" width="18.140625" customWidth="1"/>
    <col min="15103" max="15103" width="19.85546875" customWidth="1"/>
    <col min="15104" max="15104" width="6" customWidth="1"/>
    <col min="15105" max="15105" width="33.42578125" customWidth="1"/>
    <col min="15106" max="15106" width="12.5703125" customWidth="1"/>
    <col min="15107" max="15107" width="11.5703125" bestFit="1" customWidth="1"/>
    <col min="15108" max="15108" width="9.28515625" bestFit="1" customWidth="1"/>
    <col min="15109" max="15109" width="11.140625" bestFit="1" customWidth="1"/>
    <col min="15110" max="15110" width="10.28515625" bestFit="1" customWidth="1"/>
    <col min="15117" max="15117" width="12.85546875" customWidth="1"/>
    <col min="15118" max="15118" width="7.7109375" customWidth="1"/>
    <col min="15354" max="15354" width="21.28515625" customWidth="1"/>
    <col min="15355" max="15355" width="16.7109375" customWidth="1"/>
    <col min="15356" max="15356" width="14.140625" customWidth="1"/>
    <col min="15357" max="15357" width="13.7109375" customWidth="1"/>
    <col min="15358" max="15358" width="18.140625" customWidth="1"/>
    <col min="15359" max="15359" width="19.85546875" customWidth="1"/>
    <col min="15360" max="15360" width="6" customWidth="1"/>
    <col min="15361" max="15361" width="33.42578125" customWidth="1"/>
    <col min="15362" max="15362" width="12.5703125" customWidth="1"/>
    <col min="15363" max="15363" width="11.5703125" bestFit="1" customWidth="1"/>
    <col min="15364" max="15364" width="9.28515625" bestFit="1" customWidth="1"/>
    <col min="15365" max="15365" width="11.140625" bestFit="1" customWidth="1"/>
    <col min="15366" max="15366" width="10.28515625" bestFit="1" customWidth="1"/>
    <col min="15373" max="15373" width="12.85546875" customWidth="1"/>
    <col min="15374" max="15374" width="7.7109375" customWidth="1"/>
    <col min="15610" max="15610" width="21.28515625" customWidth="1"/>
    <col min="15611" max="15611" width="16.7109375" customWidth="1"/>
    <col min="15612" max="15612" width="14.140625" customWidth="1"/>
    <col min="15613" max="15613" width="13.7109375" customWidth="1"/>
    <col min="15614" max="15614" width="18.140625" customWidth="1"/>
    <col min="15615" max="15615" width="19.85546875" customWidth="1"/>
    <col min="15616" max="15616" width="6" customWidth="1"/>
    <col min="15617" max="15617" width="33.42578125" customWidth="1"/>
    <col min="15618" max="15618" width="12.5703125" customWidth="1"/>
    <col min="15619" max="15619" width="11.5703125" bestFit="1" customWidth="1"/>
    <col min="15620" max="15620" width="9.28515625" bestFit="1" customWidth="1"/>
    <col min="15621" max="15621" width="11.140625" bestFit="1" customWidth="1"/>
    <col min="15622" max="15622" width="10.28515625" bestFit="1" customWidth="1"/>
    <col min="15629" max="15629" width="12.85546875" customWidth="1"/>
    <col min="15630" max="15630" width="7.7109375" customWidth="1"/>
    <col min="15866" max="15866" width="21.28515625" customWidth="1"/>
    <col min="15867" max="15867" width="16.7109375" customWidth="1"/>
    <col min="15868" max="15868" width="14.140625" customWidth="1"/>
    <col min="15869" max="15869" width="13.7109375" customWidth="1"/>
    <col min="15870" max="15870" width="18.140625" customWidth="1"/>
    <col min="15871" max="15871" width="19.85546875" customWidth="1"/>
    <col min="15872" max="15872" width="6" customWidth="1"/>
    <col min="15873" max="15873" width="33.42578125" customWidth="1"/>
    <col min="15874" max="15874" width="12.5703125" customWidth="1"/>
    <col min="15875" max="15875" width="11.5703125" bestFit="1" customWidth="1"/>
    <col min="15876" max="15876" width="9.28515625" bestFit="1" customWidth="1"/>
    <col min="15877" max="15877" width="11.140625" bestFit="1" customWidth="1"/>
    <col min="15878" max="15878" width="10.28515625" bestFit="1" customWidth="1"/>
    <col min="15885" max="15885" width="12.85546875" customWidth="1"/>
    <col min="15886" max="15886" width="7.7109375" customWidth="1"/>
    <col min="16122" max="16122" width="21.28515625" customWidth="1"/>
    <col min="16123" max="16123" width="16.7109375" customWidth="1"/>
    <col min="16124" max="16124" width="14.140625" customWidth="1"/>
    <col min="16125" max="16125" width="13.7109375" customWidth="1"/>
    <col min="16126" max="16126" width="18.140625" customWidth="1"/>
    <col min="16127" max="16127" width="19.85546875" customWidth="1"/>
    <col min="16128" max="16128" width="6" customWidth="1"/>
    <col min="16129" max="16129" width="33.42578125" customWidth="1"/>
    <col min="16130" max="16130" width="12.5703125" customWidth="1"/>
    <col min="16131" max="16131" width="11.5703125" bestFit="1" customWidth="1"/>
    <col min="16132" max="16132" width="9.28515625" bestFit="1" customWidth="1"/>
    <col min="16133" max="16133" width="11.140625" bestFit="1" customWidth="1"/>
    <col min="16134" max="16134" width="10.28515625" bestFit="1" customWidth="1"/>
    <col min="16141" max="16141" width="12.85546875" customWidth="1"/>
    <col min="16142" max="16142" width="7.7109375" customWidth="1"/>
  </cols>
  <sheetData>
    <row r="1" spans="1:5" s="100" customFormat="1" x14ac:dyDescent="0.25">
      <c r="A1" s="297" t="s">
        <v>133</v>
      </c>
      <c r="B1" s="297"/>
      <c r="C1" s="297"/>
      <c r="D1" s="297"/>
      <c r="E1" s="297"/>
    </row>
    <row r="2" spans="1:5" s="100" customFormat="1" x14ac:dyDescent="0.25">
      <c r="A2" s="297" t="s">
        <v>134</v>
      </c>
      <c r="B2" s="297"/>
      <c r="C2" s="297"/>
      <c r="D2" s="297"/>
      <c r="E2" s="297"/>
    </row>
    <row r="3" spans="1:5" x14ac:dyDescent="0.25">
      <c r="A3" s="223" t="s">
        <v>135</v>
      </c>
      <c r="B3" s="223"/>
      <c r="C3" s="223"/>
      <c r="D3" s="223"/>
      <c r="E3" s="223"/>
    </row>
    <row r="4" spans="1:5" x14ac:dyDescent="0.25">
      <c r="A4" s="129"/>
      <c r="B4" s="224"/>
      <c r="C4" s="224"/>
      <c r="D4" s="224"/>
      <c r="E4" s="129"/>
    </row>
    <row r="5" spans="1:5" x14ac:dyDescent="0.25">
      <c r="A5" s="225" t="s">
        <v>0</v>
      </c>
      <c r="B5" s="225"/>
      <c r="C5" s="225"/>
      <c r="D5" s="225"/>
      <c r="E5" s="225"/>
    </row>
    <row r="6" spans="1:5" x14ac:dyDescent="0.25">
      <c r="A6" s="206" t="s">
        <v>1</v>
      </c>
      <c r="B6" s="206"/>
      <c r="C6" s="206" t="s">
        <v>2</v>
      </c>
      <c r="D6" s="206"/>
      <c r="E6" s="206"/>
    </row>
    <row r="7" spans="1:5" x14ac:dyDescent="0.25">
      <c r="A7" s="206" t="s">
        <v>3</v>
      </c>
      <c r="B7" s="206"/>
      <c r="C7" s="206" t="s">
        <v>4</v>
      </c>
      <c r="D7" s="206"/>
      <c r="E7" s="206"/>
    </row>
    <row r="8" spans="1:5" x14ac:dyDescent="0.25">
      <c r="A8" s="206" t="s">
        <v>5</v>
      </c>
      <c r="B8" s="206"/>
      <c r="C8" s="206" t="s">
        <v>6</v>
      </c>
      <c r="D8" s="206"/>
      <c r="E8" s="206"/>
    </row>
    <row r="9" spans="1:5" x14ac:dyDescent="0.25">
      <c r="A9" s="206" t="s">
        <v>7</v>
      </c>
      <c r="B9" s="206"/>
      <c r="C9" s="206">
        <v>5143</v>
      </c>
      <c r="D9" s="206"/>
      <c r="E9" s="206"/>
    </row>
    <row r="10" spans="1:5" x14ac:dyDescent="0.25">
      <c r="A10" s="206" t="s">
        <v>8</v>
      </c>
      <c r="B10" s="206"/>
      <c r="C10" s="206" t="s">
        <v>173</v>
      </c>
      <c r="D10" s="206"/>
      <c r="E10" s="206"/>
    </row>
    <row r="11" spans="1:5" x14ac:dyDescent="0.25">
      <c r="A11" s="206" t="s">
        <v>9</v>
      </c>
      <c r="B11" s="206"/>
      <c r="C11" s="206" t="s">
        <v>10</v>
      </c>
      <c r="D11" s="206"/>
      <c r="E11" s="206"/>
    </row>
    <row r="12" spans="1:5" x14ac:dyDescent="0.25">
      <c r="A12" s="206" t="s">
        <v>122</v>
      </c>
      <c r="B12" s="206"/>
      <c r="C12" s="227"/>
      <c r="D12" s="206"/>
      <c r="E12" s="206"/>
    </row>
    <row r="13" spans="1:5" x14ac:dyDescent="0.25">
      <c r="A13" s="206" t="s">
        <v>123</v>
      </c>
      <c r="B13" s="206"/>
      <c r="C13" s="131" t="s">
        <v>11</v>
      </c>
      <c r="D13" s="131" t="s">
        <v>12</v>
      </c>
      <c r="E13" s="131" t="s">
        <v>13</v>
      </c>
    </row>
    <row r="14" spans="1:5" x14ac:dyDescent="0.25">
      <c r="A14" s="228"/>
      <c r="B14" s="229"/>
      <c r="C14" s="132">
        <v>1</v>
      </c>
      <c r="D14" s="133"/>
      <c r="E14" s="134"/>
    </row>
    <row r="15" spans="1:5" x14ac:dyDescent="0.25">
      <c r="A15" s="206" t="s">
        <v>14</v>
      </c>
      <c r="B15" s="206"/>
      <c r="C15" s="131" t="s">
        <v>11</v>
      </c>
      <c r="D15" s="131" t="s">
        <v>12</v>
      </c>
      <c r="E15" s="131" t="s">
        <v>13</v>
      </c>
    </row>
    <row r="16" spans="1:5" x14ac:dyDescent="0.25">
      <c r="A16" s="226"/>
      <c r="B16" s="226"/>
      <c r="C16" s="132">
        <v>2</v>
      </c>
      <c r="D16" s="136"/>
      <c r="E16" s="137"/>
    </row>
    <row r="17" spans="1:5" x14ac:dyDescent="0.25">
      <c r="A17" s="207" t="s">
        <v>15</v>
      </c>
      <c r="B17" s="208"/>
      <c r="C17" s="132"/>
      <c r="D17" s="133"/>
      <c r="E17" s="132"/>
    </row>
    <row r="18" spans="1:5" ht="39" customHeight="1" x14ac:dyDescent="0.25">
      <c r="A18" s="203" t="s">
        <v>126</v>
      </c>
      <c r="B18" s="203"/>
      <c r="C18" s="203"/>
      <c r="D18" s="203"/>
      <c r="E18" s="203"/>
    </row>
    <row r="19" spans="1:5" x14ac:dyDescent="0.25">
      <c r="A19" s="209" t="s">
        <v>16</v>
      </c>
      <c r="B19" s="210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2">
        <f>C20+D20</f>
        <v>30</v>
      </c>
    </row>
    <row r="21" spans="1:5" x14ac:dyDescent="0.25">
      <c r="A21" s="211" t="s">
        <v>21</v>
      </c>
      <c r="B21" s="212"/>
      <c r="C21" s="213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207" t="s">
        <v>24</v>
      </c>
      <c r="B24" s="208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216" t="s">
        <v>26</v>
      </c>
      <c r="B26" s="217"/>
      <c r="C26" s="217"/>
      <c r="D26" s="217"/>
      <c r="E26" s="217"/>
    </row>
    <row r="27" spans="1:5" ht="15.75" thickBot="1" x14ac:dyDescent="0.3">
      <c r="A27" s="218" t="s">
        <v>5</v>
      </c>
      <c r="B27" s="218" t="s">
        <v>27</v>
      </c>
      <c r="C27" s="218" t="s">
        <v>28</v>
      </c>
      <c r="D27" s="230" t="s">
        <v>29</v>
      </c>
      <c r="E27" s="231"/>
    </row>
    <row r="28" spans="1:5" ht="27" thickBot="1" x14ac:dyDescent="0.3">
      <c r="A28" s="219"/>
      <c r="B28" s="219"/>
      <c r="C28" s="219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48" t="s">
        <v>42</v>
      </c>
      <c r="B39" s="145">
        <v>2.8E-3</v>
      </c>
      <c r="C39" s="145">
        <v>180</v>
      </c>
      <c r="D39" s="146">
        <v>0.69040000000000001</v>
      </c>
      <c r="E39" s="149">
        <v>3.282</v>
      </c>
    </row>
    <row r="40" spans="1:5" x14ac:dyDescent="0.25">
      <c r="A40" s="150" t="s">
        <v>43</v>
      </c>
      <c r="B40" s="151">
        <v>2.0000000000000001E-4</v>
      </c>
      <c r="C40" s="151">
        <v>6</v>
      </c>
      <c r="D40" s="152">
        <v>1</v>
      </c>
      <c r="E40" s="158">
        <v>1.32E-2</v>
      </c>
    </row>
    <row r="41" spans="1:5" x14ac:dyDescent="0.25">
      <c r="A41" s="214" t="s">
        <v>44</v>
      </c>
      <c r="B41" s="214"/>
      <c r="C41" s="214"/>
      <c r="D41" s="214"/>
      <c r="E41" s="159">
        <f>SUM(E29:E40)</f>
        <v>30.6403</v>
      </c>
    </row>
    <row r="42" spans="1:5" s="100" customFormat="1" x14ac:dyDescent="0.25">
      <c r="A42" s="169"/>
      <c r="B42" s="170"/>
      <c r="C42" s="170"/>
      <c r="D42" s="170"/>
      <c r="E42" s="171"/>
    </row>
    <row r="43" spans="1:5" s="100" customFormat="1" x14ac:dyDescent="0.25">
      <c r="A43" s="169"/>
      <c r="B43" s="170"/>
      <c r="C43" s="170"/>
      <c r="D43" s="170"/>
      <c r="E43" s="171"/>
    </row>
    <row r="44" spans="1:5" s="100" customFormat="1" x14ac:dyDescent="0.25">
      <c r="A44" s="305" t="s">
        <v>144</v>
      </c>
      <c r="B44" s="306"/>
      <c r="C44" s="306"/>
      <c r="D44" s="307"/>
      <c r="E44" s="171"/>
    </row>
    <row r="45" spans="1:5" s="100" customFormat="1" x14ac:dyDescent="0.25">
      <c r="A45" s="304" t="s">
        <v>146</v>
      </c>
      <c r="B45" s="304"/>
      <c r="C45" s="304"/>
      <c r="D45" s="304"/>
      <c r="E45" s="171"/>
    </row>
    <row r="46" spans="1:5" x14ac:dyDescent="0.25">
      <c r="A46" s="211" t="s">
        <v>45</v>
      </c>
      <c r="B46" s="212"/>
      <c r="C46" s="213"/>
      <c r="D46" s="161">
        <v>12</v>
      </c>
      <c r="E46" s="129"/>
    </row>
    <row r="47" spans="1:5" x14ac:dyDescent="0.25">
      <c r="A47" s="215" t="s">
        <v>124</v>
      </c>
      <c r="B47" s="215"/>
      <c r="C47" s="215"/>
      <c r="D47" s="161">
        <v>252</v>
      </c>
      <c r="E47" s="129"/>
    </row>
    <row r="48" spans="1:5" x14ac:dyDescent="0.25">
      <c r="A48" s="206" t="s">
        <v>46</v>
      </c>
      <c r="B48" s="206"/>
      <c r="C48" s="206"/>
      <c r="D48" s="161">
        <f>D47/12</f>
        <v>21</v>
      </c>
      <c r="E48" s="129"/>
    </row>
    <row r="49" spans="1:11" s="100" customFormat="1" x14ac:dyDescent="0.25">
      <c r="A49" s="309" t="s">
        <v>150</v>
      </c>
      <c r="B49" s="309"/>
      <c r="C49" s="197" t="s">
        <v>158</v>
      </c>
      <c r="D49" s="173"/>
      <c r="E49" s="129"/>
    </row>
    <row r="50" spans="1:11" s="100" customFormat="1" x14ac:dyDescent="0.25">
      <c r="A50" s="204" t="s">
        <v>155</v>
      </c>
      <c r="B50" s="235"/>
      <c r="C50" s="198">
        <v>3</v>
      </c>
      <c r="D50" s="173"/>
      <c r="E50" s="129"/>
    </row>
    <row r="51" spans="1:11" s="100" customFormat="1" x14ac:dyDescent="0.25">
      <c r="A51" s="204" t="s">
        <v>156</v>
      </c>
      <c r="B51" s="235"/>
      <c r="C51" s="198">
        <v>1</v>
      </c>
      <c r="D51" s="173"/>
      <c r="E51" s="129"/>
    </row>
    <row r="52" spans="1:11" s="100" customFormat="1" x14ac:dyDescent="0.25">
      <c r="A52" s="204" t="s">
        <v>157</v>
      </c>
      <c r="B52" s="235"/>
      <c r="C52" s="198">
        <v>1</v>
      </c>
      <c r="D52" s="173"/>
      <c r="E52" s="129"/>
    </row>
    <row r="53" spans="1:11" s="100" customFormat="1" x14ac:dyDescent="0.25">
      <c r="A53" s="310"/>
      <c r="B53" s="310"/>
      <c r="C53" s="172"/>
      <c r="D53" s="173"/>
      <c r="E53" s="129"/>
    </row>
    <row r="54" spans="1:11" s="100" customFormat="1" x14ac:dyDescent="0.25">
      <c r="A54" s="172"/>
      <c r="B54" s="172"/>
      <c r="C54" s="172"/>
      <c r="D54" s="173"/>
      <c r="E54" s="129"/>
    </row>
    <row r="56" spans="1:11" x14ac:dyDescent="0.25">
      <c r="A56" s="205" t="s">
        <v>125</v>
      </c>
      <c r="B56" s="205"/>
      <c r="C56" s="205"/>
      <c r="D56" s="205"/>
      <c r="E56" s="205"/>
    </row>
    <row r="57" spans="1:11" x14ac:dyDescent="0.25">
      <c r="A57" s="13"/>
      <c r="B57" s="13"/>
      <c r="C57" s="13"/>
      <c r="D57" s="13"/>
      <c r="E57" s="13"/>
    </row>
    <row r="58" spans="1:11" x14ac:dyDescent="0.25">
      <c r="A58" s="245" t="s">
        <v>47</v>
      </c>
      <c r="B58" s="233"/>
      <c r="C58" s="233"/>
      <c r="D58" s="233"/>
      <c r="E58" s="234"/>
    </row>
    <row r="59" spans="1:11" x14ac:dyDescent="0.25">
      <c r="A59" s="14"/>
      <c r="B59" s="15"/>
      <c r="C59" s="16" t="s">
        <v>48</v>
      </c>
      <c r="D59" s="3" t="s">
        <v>49</v>
      </c>
      <c r="E59" s="3" t="s">
        <v>50</v>
      </c>
    </row>
    <row r="60" spans="1:11" x14ac:dyDescent="0.25">
      <c r="A60" s="17" t="s">
        <v>51</v>
      </c>
      <c r="B60" s="18"/>
      <c r="C60" s="164">
        <v>200</v>
      </c>
      <c r="D60" s="8"/>
      <c r="E60" s="19">
        <f>(C12/220)*C60</f>
        <v>0</v>
      </c>
    </row>
    <row r="61" spans="1:11" x14ac:dyDescent="0.25">
      <c r="A61" s="246" t="s">
        <v>52</v>
      </c>
      <c r="B61" s="247"/>
      <c r="C61" s="248"/>
      <c r="D61" s="20">
        <v>0.4</v>
      </c>
      <c r="E61" s="21">
        <f>C12*D61</f>
        <v>0</v>
      </c>
      <c r="H61" s="5"/>
    </row>
    <row r="62" spans="1:11" x14ac:dyDescent="0.25">
      <c r="A62" s="246" t="s">
        <v>53</v>
      </c>
      <c r="B62" s="247"/>
      <c r="C62" s="248"/>
      <c r="D62" s="8"/>
      <c r="E62" s="19">
        <v>0</v>
      </c>
    </row>
    <row r="63" spans="1:11" x14ac:dyDescent="0.25">
      <c r="A63" s="238" t="s">
        <v>54</v>
      </c>
      <c r="B63" s="239"/>
      <c r="C63" s="239"/>
      <c r="D63" s="240"/>
      <c r="E63" s="22">
        <f>SUM(E60:E62)</f>
        <v>0</v>
      </c>
    </row>
    <row r="64" spans="1:11" x14ac:dyDescent="0.25">
      <c r="G64" s="23"/>
      <c r="I64" s="24"/>
      <c r="K64" s="24"/>
    </row>
    <row r="65" spans="1:11" x14ac:dyDescent="0.25">
      <c r="A65" s="232" t="s">
        <v>55</v>
      </c>
      <c r="B65" s="233"/>
      <c r="C65" s="233"/>
      <c r="D65" s="233"/>
      <c r="E65" s="234"/>
      <c r="F65" s="23"/>
    </row>
    <row r="66" spans="1:11" x14ac:dyDescent="0.25">
      <c r="A66" s="241" t="s">
        <v>56</v>
      </c>
      <c r="B66" s="242"/>
      <c r="C66" s="242"/>
      <c r="D66" s="242"/>
      <c r="E66" s="243"/>
    </row>
    <row r="67" spans="1:11" x14ac:dyDescent="0.25">
      <c r="A67" s="232"/>
      <c r="B67" s="233"/>
      <c r="C67" s="234"/>
      <c r="D67" s="3" t="s">
        <v>49</v>
      </c>
      <c r="E67" s="3" t="s">
        <v>50</v>
      </c>
      <c r="F67" s="25"/>
      <c r="K67" s="24"/>
    </row>
    <row r="68" spans="1:11" x14ac:dyDescent="0.25">
      <c r="A68" s="235" t="s">
        <v>57</v>
      </c>
      <c r="B68" s="236"/>
      <c r="C68" s="237"/>
      <c r="D68" s="9">
        <f>1/12</f>
        <v>8.3333333333333329E-2</v>
      </c>
      <c r="E68" s="19">
        <f>E63*D68</f>
        <v>0</v>
      </c>
    </row>
    <row r="69" spans="1:11" x14ac:dyDescent="0.25">
      <c r="A69" s="220" t="s">
        <v>58</v>
      </c>
      <c r="B69" s="221"/>
      <c r="C69" s="222"/>
      <c r="D69" s="9">
        <v>0.33329999999999999</v>
      </c>
      <c r="E69" s="19">
        <f>(E63*D69)/12</f>
        <v>0</v>
      </c>
    </row>
    <row r="70" spans="1:11" x14ac:dyDescent="0.25">
      <c r="A70" s="238" t="s">
        <v>44</v>
      </c>
      <c r="B70" s="239"/>
      <c r="C70" s="239"/>
      <c r="D70" s="240"/>
      <c r="E70" s="22">
        <f>SUM(E68:E69)</f>
        <v>0</v>
      </c>
    </row>
    <row r="71" spans="1:11" x14ac:dyDescent="0.25">
      <c r="A71" s="26"/>
      <c r="B71" s="26"/>
      <c r="C71" s="26"/>
      <c r="D71" s="26"/>
      <c r="E71" s="26"/>
    </row>
    <row r="72" spans="1:11" x14ac:dyDescent="0.25">
      <c r="A72" s="241" t="s">
        <v>59</v>
      </c>
      <c r="B72" s="242"/>
      <c r="C72" s="242"/>
      <c r="D72" s="242"/>
      <c r="E72" s="243"/>
    </row>
    <row r="73" spans="1:11" x14ac:dyDescent="0.25">
      <c r="A73" s="244" t="s">
        <v>60</v>
      </c>
      <c r="B73" s="244"/>
      <c r="C73" s="27">
        <f>E63+E70</f>
        <v>0</v>
      </c>
      <c r="D73" s="3" t="s">
        <v>49</v>
      </c>
      <c r="E73" s="196" t="s">
        <v>50</v>
      </c>
    </row>
    <row r="74" spans="1:11" x14ac:dyDescent="0.25">
      <c r="A74" s="220" t="s">
        <v>61</v>
      </c>
      <c r="B74" s="221"/>
      <c r="C74" s="222"/>
      <c r="D74" s="28">
        <v>0.2</v>
      </c>
      <c r="E74" s="195">
        <f>$C$73*D74</f>
        <v>0</v>
      </c>
    </row>
    <row r="75" spans="1:11" x14ac:dyDescent="0.25">
      <c r="A75" s="220" t="s">
        <v>63</v>
      </c>
      <c r="B75" s="221"/>
      <c r="C75" s="222"/>
      <c r="D75" s="28">
        <v>0.03</v>
      </c>
      <c r="E75" s="29">
        <f t="shared" ref="E75:E80" si="0">$C$73*D75</f>
        <v>0</v>
      </c>
    </row>
    <row r="76" spans="1:11" x14ac:dyDescent="0.25">
      <c r="A76" s="220" t="s">
        <v>62</v>
      </c>
      <c r="B76" s="221"/>
      <c r="C76" s="222"/>
      <c r="D76" s="28">
        <v>2.5000000000000001E-2</v>
      </c>
      <c r="E76" s="29">
        <f t="shared" si="0"/>
        <v>0</v>
      </c>
    </row>
    <row r="77" spans="1:11" x14ac:dyDescent="0.25">
      <c r="A77" s="220" t="s">
        <v>64</v>
      </c>
      <c r="B77" s="221"/>
      <c r="C77" s="222"/>
      <c r="D77" s="28">
        <v>1.4999999999999999E-2</v>
      </c>
      <c r="E77" s="29">
        <f t="shared" si="0"/>
        <v>0</v>
      </c>
    </row>
    <row r="78" spans="1:11" x14ac:dyDescent="0.25">
      <c r="A78" s="220" t="s">
        <v>65</v>
      </c>
      <c r="B78" s="221"/>
      <c r="C78" s="222"/>
      <c r="D78" s="30">
        <v>0.01</v>
      </c>
      <c r="E78" s="29">
        <f t="shared" si="0"/>
        <v>0</v>
      </c>
    </row>
    <row r="79" spans="1:11" x14ac:dyDescent="0.25">
      <c r="A79" s="220" t="s">
        <v>66</v>
      </c>
      <c r="B79" s="221"/>
      <c r="C79" s="222"/>
      <c r="D79" s="30">
        <v>6.0000000000000001E-3</v>
      </c>
      <c r="E79" s="29">
        <f t="shared" si="0"/>
        <v>0</v>
      </c>
    </row>
    <row r="80" spans="1:11" x14ac:dyDescent="0.25">
      <c r="A80" s="220" t="s">
        <v>67</v>
      </c>
      <c r="B80" s="221"/>
      <c r="C80" s="222"/>
      <c r="D80" s="30">
        <v>2E-3</v>
      </c>
      <c r="E80" s="29">
        <f t="shared" si="0"/>
        <v>0</v>
      </c>
    </row>
    <row r="81" spans="1:5" x14ac:dyDescent="0.25">
      <c r="A81" s="238" t="s">
        <v>68</v>
      </c>
      <c r="B81" s="239"/>
      <c r="C81" s="240"/>
      <c r="D81" s="31">
        <f>SUM(D74:D80)</f>
        <v>0.28800000000000003</v>
      </c>
      <c r="E81" s="32">
        <f>SUM(E74:E80)</f>
        <v>0</v>
      </c>
    </row>
    <row r="82" spans="1:5" x14ac:dyDescent="0.25">
      <c r="A82" s="220" t="s">
        <v>69</v>
      </c>
      <c r="B82" s="221"/>
      <c r="C82" s="222"/>
      <c r="D82" s="30">
        <v>0.08</v>
      </c>
      <c r="E82" s="29">
        <f>C73*D82</f>
        <v>0</v>
      </c>
    </row>
    <row r="83" spans="1:5" x14ac:dyDescent="0.25">
      <c r="A83" s="238" t="s">
        <v>44</v>
      </c>
      <c r="B83" s="239"/>
      <c r="C83" s="240"/>
      <c r="D83" s="33">
        <f>SUM(D81:D82)</f>
        <v>0.36800000000000005</v>
      </c>
      <c r="E83" s="32">
        <f>SUM(E81:E82)</f>
        <v>0</v>
      </c>
    </row>
    <row r="84" spans="1:5" x14ac:dyDescent="0.25">
      <c r="A84" s="26"/>
      <c r="B84" s="26"/>
      <c r="C84" s="26"/>
      <c r="D84" s="26"/>
      <c r="E84" s="26"/>
    </row>
    <row r="85" spans="1:5" x14ac:dyDescent="0.25">
      <c r="A85" s="241" t="s">
        <v>70</v>
      </c>
      <c r="B85" s="242"/>
      <c r="C85" s="242"/>
      <c r="D85" s="242"/>
      <c r="E85" s="243"/>
    </row>
    <row r="86" spans="1:5" x14ac:dyDescent="0.25">
      <c r="A86" s="252"/>
      <c r="B86" s="253"/>
      <c r="C86" s="253"/>
      <c r="D86" s="254"/>
      <c r="E86" s="3" t="s">
        <v>50</v>
      </c>
    </row>
    <row r="87" spans="1:5" x14ac:dyDescent="0.25">
      <c r="A87" s="220" t="s">
        <v>71</v>
      </c>
      <c r="B87" s="221"/>
      <c r="C87" s="221"/>
      <c r="D87" s="222"/>
      <c r="E87" s="34">
        <f>((D16*C16)*D48)-(C12*E16)</f>
        <v>0</v>
      </c>
    </row>
    <row r="88" spans="1:5" x14ac:dyDescent="0.25">
      <c r="A88" s="220" t="s">
        <v>72</v>
      </c>
      <c r="B88" s="221"/>
      <c r="C88" s="221"/>
      <c r="D88" s="222"/>
      <c r="E88" s="34">
        <f>((C14*D14)*D48)-(((C14*D14)*D48)*E14)</f>
        <v>0</v>
      </c>
    </row>
    <row r="89" spans="1:5" x14ac:dyDescent="0.25">
      <c r="A89" s="220" t="s">
        <v>73</v>
      </c>
      <c r="B89" s="221"/>
      <c r="C89" s="221"/>
      <c r="D89" s="222"/>
      <c r="E89" s="34">
        <f>D17</f>
        <v>0</v>
      </c>
    </row>
    <row r="90" spans="1:5" x14ac:dyDescent="0.25">
      <c r="A90" s="249" t="s">
        <v>74</v>
      </c>
      <c r="B90" s="250"/>
      <c r="C90" s="250"/>
      <c r="D90" s="251"/>
      <c r="E90" s="34"/>
    </row>
    <row r="91" spans="1:5" x14ac:dyDescent="0.25">
      <c r="A91" s="220" t="s">
        <v>53</v>
      </c>
      <c r="B91" s="221"/>
      <c r="C91" s="221"/>
      <c r="D91" s="222"/>
      <c r="E91" s="34"/>
    </row>
    <row r="92" spans="1:5" x14ac:dyDescent="0.25">
      <c r="A92" s="238" t="s">
        <v>44</v>
      </c>
      <c r="B92" s="239"/>
      <c r="C92" s="239"/>
      <c r="D92" s="240"/>
      <c r="E92" s="35">
        <f>SUM(E87:E91)</f>
        <v>0</v>
      </c>
    </row>
    <row r="93" spans="1:5" x14ac:dyDescent="0.25">
      <c r="A93" s="37"/>
      <c r="B93" s="37"/>
      <c r="C93" s="37"/>
      <c r="D93" s="37"/>
      <c r="E93" s="36"/>
    </row>
    <row r="94" spans="1:5" x14ac:dyDescent="0.25">
      <c r="A94" s="232" t="s">
        <v>75</v>
      </c>
      <c r="B94" s="233"/>
      <c r="C94" s="233"/>
      <c r="D94" s="233"/>
      <c r="E94" s="234"/>
    </row>
    <row r="95" spans="1:5" x14ac:dyDescent="0.25">
      <c r="A95" s="232"/>
      <c r="B95" s="233"/>
      <c r="C95" s="233"/>
      <c r="D95" s="234"/>
      <c r="E95" s="3" t="s">
        <v>50</v>
      </c>
    </row>
    <row r="96" spans="1:5" x14ac:dyDescent="0.25">
      <c r="A96" s="264" t="s">
        <v>56</v>
      </c>
      <c r="B96" s="265"/>
      <c r="C96" s="265"/>
      <c r="D96" s="266"/>
      <c r="E96" s="38">
        <f>E70</f>
        <v>0</v>
      </c>
    </row>
    <row r="97" spans="1:5" x14ac:dyDescent="0.25">
      <c r="A97" s="220" t="s">
        <v>76</v>
      </c>
      <c r="B97" s="221"/>
      <c r="C97" s="221"/>
      <c r="D97" s="222"/>
      <c r="E97" s="38">
        <f>E83</f>
        <v>0</v>
      </c>
    </row>
    <row r="98" spans="1:5" x14ac:dyDescent="0.25">
      <c r="A98" s="264" t="s">
        <v>70</v>
      </c>
      <c r="B98" s="265"/>
      <c r="C98" s="265"/>
      <c r="D98" s="266"/>
      <c r="E98" s="38">
        <f>E92</f>
        <v>0</v>
      </c>
    </row>
    <row r="99" spans="1:5" x14ac:dyDescent="0.25">
      <c r="A99" s="238" t="s">
        <v>77</v>
      </c>
      <c r="B99" s="239"/>
      <c r="C99" s="239"/>
      <c r="D99" s="240"/>
      <c r="E99" s="39">
        <f>SUM(E96:E98)</f>
        <v>0</v>
      </c>
    </row>
    <row r="100" spans="1:5" x14ac:dyDescent="0.25">
      <c r="A100" s="26"/>
      <c r="B100" s="26"/>
      <c r="C100" s="26"/>
      <c r="D100" s="26"/>
      <c r="E100" s="26"/>
    </row>
    <row r="101" spans="1:5" x14ac:dyDescent="0.25">
      <c r="A101" s="232" t="s">
        <v>78</v>
      </c>
      <c r="B101" s="233"/>
      <c r="C101" s="233"/>
      <c r="D101" s="233"/>
      <c r="E101" s="234"/>
    </row>
    <row r="102" spans="1:5" x14ac:dyDescent="0.25">
      <c r="A102" s="14"/>
      <c r="B102" s="15"/>
      <c r="C102" s="15"/>
      <c r="D102" s="15"/>
      <c r="E102" s="41"/>
    </row>
    <row r="103" spans="1:5" x14ac:dyDescent="0.25">
      <c r="A103" s="255" t="s">
        <v>79</v>
      </c>
      <c r="B103" s="256"/>
      <c r="C103" s="257"/>
      <c r="D103" s="42" t="s">
        <v>49</v>
      </c>
      <c r="E103" s="43" t="s">
        <v>50</v>
      </c>
    </row>
    <row r="104" spans="1:5" x14ac:dyDescent="0.25">
      <c r="A104" s="249" t="s">
        <v>80</v>
      </c>
      <c r="B104" s="250"/>
      <c r="C104" s="251"/>
      <c r="D104" s="44"/>
      <c r="E104" s="7">
        <f>((((E63+E70+E82+E92)/C20)*E20)/B20)*C22</f>
        <v>0</v>
      </c>
    </row>
    <row r="105" spans="1:5" x14ac:dyDescent="0.25">
      <c r="A105" s="258" t="s">
        <v>81</v>
      </c>
      <c r="B105" s="259"/>
      <c r="C105" s="260"/>
      <c r="D105" s="45">
        <v>0.08</v>
      </c>
      <c r="E105" s="46">
        <f>E104*D105</f>
        <v>0</v>
      </c>
    </row>
    <row r="106" spans="1:5" x14ac:dyDescent="0.25">
      <c r="A106" s="258" t="s">
        <v>82</v>
      </c>
      <c r="B106" s="259"/>
      <c r="C106" s="260"/>
      <c r="D106" s="45">
        <v>0.5</v>
      </c>
      <c r="E106" s="46">
        <f>(((((E63+E70)/C20)*E20)*D105)*D106)*C22</f>
        <v>0</v>
      </c>
    </row>
    <row r="107" spans="1:5" x14ac:dyDescent="0.25">
      <c r="A107" s="261" t="s">
        <v>83</v>
      </c>
      <c r="B107" s="262"/>
      <c r="C107" s="263"/>
      <c r="D107" s="45"/>
      <c r="E107" s="47">
        <f>SUM(E104:E106)</f>
        <v>0</v>
      </c>
    </row>
    <row r="108" spans="1:5" s="51" customFormat="1" x14ac:dyDescent="0.25">
      <c r="A108" s="48"/>
      <c r="B108" s="48"/>
      <c r="C108" s="48"/>
      <c r="D108" s="49"/>
      <c r="E108" s="50"/>
    </row>
    <row r="109" spans="1:5" x14ac:dyDescent="0.25">
      <c r="A109" s="255" t="s">
        <v>84</v>
      </c>
      <c r="B109" s="256"/>
      <c r="C109" s="257"/>
      <c r="D109" s="45"/>
      <c r="E109" s="46"/>
    </row>
    <row r="110" spans="1:5" x14ac:dyDescent="0.25">
      <c r="A110" s="249" t="s">
        <v>85</v>
      </c>
      <c r="B110" s="250"/>
      <c r="C110" s="251"/>
      <c r="D110" s="44"/>
      <c r="E110" s="52">
        <f>((((E63+E99)/C20)*7)/B20)*C23</f>
        <v>0</v>
      </c>
    </row>
    <row r="111" spans="1:5" x14ac:dyDescent="0.25">
      <c r="A111" s="258" t="s">
        <v>86</v>
      </c>
      <c r="B111" s="259"/>
      <c r="C111" s="260"/>
      <c r="D111" s="53">
        <f>D83</f>
        <v>0.36800000000000005</v>
      </c>
      <c r="E111" s="46">
        <f>E110*D111</f>
        <v>0</v>
      </c>
    </row>
    <row r="112" spans="1:5" x14ac:dyDescent="0.25">
      <c r="A112" s="258" t="s">
        <v>87</v>
      </c>
      <c r="B112" s="259"/>
      <c r="C112" s="260"/>
      <c r="D112" s="44"/>
      <c r="E112" s="54">
        <f>(((((E63+E70)/C20)*E20)*D105)*D106)*C23</f>
        <v>0</v>
      </c>
    </row>
    <row r="113" spans="1:5" x14ac:dyDescent="0.25">
      <c r="A113" s="261" t="s">
        <v>88</v>
      </c>
      <c r="B113" s="262"/>
      <c r="C113" s="263"/>
      <c r="D113" s="44"/>
      <c r="E113" s="47">
        <f>SUM(E110:E112)</f>
        <v>0</v>
      </c>
    </row>
    <row r="114" spans="1:5" x14ac:dyDescent="0.25">
      <c r="A114" s="48"/>
      <c r="B114" s="48"/>
      <c r="C114" s="48"/>
      <c r="D114" s="6"/>
      <c r="E114" s="50"/>
    </row>
    <row r="115" spans="1:5" x14ac:dyDescent="0.25">
      <c r="A115" s="279" t="s">
        <v>89</v>
      </c>
      <c r="B115" s="280"/>
      <c r="C115" s="281"/>
      <c r="D115" s="8"/>
      <c r="E115" s="41" t="s">
        <v>50</v>
      </c>
    </row>
    <row r="116" spans="1:5" x14ac:dyDescent="0.25">
      <c r="A116" s="267" t="s">
        <v>90</v>
      </c>
      <c r="B116" s="268"/>
      <c r="C116" s="269"/>
      <c r="D116" s="8"/>
      <c r="E116" s="55">
        <f>-E70*C24</f>
        <v>0</v>
      </c>
    </row>
    <row r="117" spans="1:5" x14ac:dyDescent="0.25">
      <c r="A117" s="270" t="s">
        <v>91</v>
      </c>
      <c r="B117" s="271"/>
      <c r="C117" s="272"/>
      <c r="D117" s="11"/>
      <c r="E117" s="56">
        <f>SUM(E116)</f>
        <v>0</v>
      </c>
    </row>
    <row r="118" spans="1:5" x14ac:dyDescent="0.25">
      <c r="A118" s="57"/>
      <c r="B118" s="58"/>
      <c r="C118" s="59"/>
      <c r="D118" s="11"/>
      <c r="E118" s="56"/>
    </row>
    <row r="119" spans="1:5" x14ac:dyDescent="0.25">
      <c r="A119" s="273" t="s">
        <v>92</v>
      </c>
      <c r="B119" s="274"/>
      <c r="C119" s="274"/>
      <c r="D119" s="275"/>
      <c r="E119" s="41" t="s">
        <v>50</v>
      </c>
    </row>
    <row r="120" spans="1:5" x14ac:dyDescent="0.25">
      <c r="A120" s="264" t="s">
        <v>79</v>
      </c>
      <c r="B120" s="265"/>
      <c r="C120" s="265"/>
      <c r="D120" s="266"/>
      <c r="E120" s="47">
        <f>E107</f>
        <v>0</v>
      </c>
    </row>
    <row r="121" spans="1:5" x14ac:dyDescent="0.25">
      <c r="A121" s="264" t="s">
        <v>84</v>
      </c>
      <c r="B121" s="265"/>
      <c r="C121" s="265"/>
      <c r="D121" s="266"/>
      <c r="E121" s="47">
        <f>E113</f>
        <v>0</v>
      </c>
    </row>
    <row r="122" spans="1:5" x14ac:dyDescent="0.25">
      <c r="A122" s="276" t="s">
        <v>89</v>
      </c>
      <c r="B122" s="277"/>
      <c r="C122" s="277"/>
      <c r="D122" s="278"/>
      <c r="E122" s="56">
        <f>E117</f>
        <v>0</v>
      </c>
    </row>
    <row r="123" spans="1:5" x14ac:dyDescent="0.25">
      <c r="A123" s="238" t="s">
        <v>93</v>
      </c>
      <c r="B123" s="239"/>
      <c r="C123" s="240"/>
      <c r="D123" s="8"/>
      <c r="E123" s="60">
        <f>SUM(E120:E122)</f>
        <v>0</v>
      </c>
    </row>
    <row r="124" spans="1:5" x14ac:dyDescent="0.25">
      <c r="A124" s="26"/>
      <c r="B124" s="26"/>
      <c r="C124" s="26"/>
      <c r="D124" s="26"/>
      <c r="E124" s="26"/>
    </row>
    <row r="125" spans="1:5" x14ac:dyDescent="0.25">
      <c r="A125" s="232" t="s">
        <v>94</v>
      </c>
      <c r="B125" s="233"/>
      <c r="C125" s="233"/>
      <c r="D125" s="233"/>
      <c r="E125" s="234"/>
    </row>
    <row r="126" spans="1:5" x14ac:dyDescent="0.25">
      <c r="A126" s="241" t="s">
        <v>95</v>
      </c>
      <c r="B126" s="242"/>
      <c r="C126" s="242"/>
      <c r="D126" s="242"/>
      <c r="E126" s="243"/>
    </row>
    <row r="127" spans="1:5" ht="30" x14ac:dyDescent="0.25">
      <c r="A127" s="205" t="s">
        <v>96</v>
      </c>
      <c r="B127" s="205"/>
      <c r="C127" s="61">
        <f>(E63+E99+E123)/D48</f>
        <v>0</v>
      </c>
      <c r="D127" s="62" t="s">
        <v>97</v>
      </c>
      <c r="E127" s="3" t="s">
        <v>50</v>
      </c>
    </row>
    <row r="128" spans="1:5" x14ac:dyDescent="0.25">
      <c r="A128" s="267" t="s">
        <v>32</v>
      </c>
      <c r="B128" s="268"/>
      <c r="C128" s="269"/>
      <c r="D128" s="63">
        <v>20.712299999999999</v>
      </c>
      <c r="E128" s="64">
        <f>(C127*D128)/12</f>
        <v>0</v>
      </c>
    </row>
    <row r="129" spans="1:5" x14ac:dyDescent="0.25">
      <c r="A129" s="267" t="s">
        <v>33</v>
      </c>
      <c r="B129" s="268"/>
      <c r="C129" s="269"/>
      <c r="D129" s="63">
        <v>1</v>
      </c>
      <c r="E129" s="64">
        <f>(C127*D129)/12</f>
        <v>0</v>
      </c>
    </row>
    <row r="130" spans="1:5" x14ac:dyDescent="0.25">
      <c r="A130" s="267" t="s">
        <v>34</v>
      </c>
      <c r="B130" s="268"/>
      <c r="C130" s="269"/>
      <c r="D130" s="63">
        <v>1.7</v>
      </c>
      <c r="E130" s="65">
        <f>(C127*D130)/12</f>
        <v>0</v>
      </c>
    </row>
    <row r="131" spans="1:5" x14ac:dyDescent="0.25">
      <c r="A131" s="267" t="s">
        <v>35</v>
      </c>
      <c r="B131" s="268"/>
      <c r="C131" s="269"/>
      <c r="D131" s="63">
        <v>3.4521000000000002</v>
      </c>
      <c r="E131" s="64">
        <f>(C127*D131)/12</f>
        <v>0</v>
      </c>
    </row>
    <row r="132" spans="1:5" x14ac:dyDescent="0.25">
      <c r="A132" s="267" t="s">
        <v>36</v>
      </c>
      <c r="B132" s="268"/>
      <c r="C132" s="269"/>
      <c r="D132" s="63">
        <v>0.30630000000000002</v>
      </c>
      <c r="E132" s="64">
        <f>(C127*D132)/12</f>
        <v>0</v>
      </c>
    </row>
    <row r="133" spans="1:5" x14ac:dyDescent="0.25">
      <c r="A133" s="267" t="s">
        <v>37</v>
      </c>
      <c r="B133" s="268"/>
      <c r="C133" s="269"/>
      <c r="D133" s="63">
        <v>4.1500000000000002E-2</v>
      </c>
      <c r="E133" s="64">
        <f>(C127*D133)/12</f>
        <v>0</v>
      </c>
    </row>
    <row r="134" spans="1:5" x14ac:dyDescent="0.25">
      <c r="A134" s="267" t="s">
        <v>38</v>
      </c>
      <c r="B134" s="268"/>
      <c r="C134" s="269"/>
      <c r="D134" s="63">
        <v>4.8899999999999999E-2</v>
      </c>
      <c r="E134" s="64">
        <f>(C127*D134)/12</f>
        <v>0</v>
      </c>
    </row>
    <row r="135" spans="1:5" x14ac:dyDescent="0.25">
      <c r="A135" s="267" t="s">
        <v>39</v>
      </c>
      <c r="B135" s="268"/>
      <c r="C135" s="269"/>
      <c r="D135" s="63">
        <v>0.02</v>
      </c>
      <c r="E135" s="64">
        <f>(C127*D135)/12</f>
        <v>0</v>
      </c>
    </row>
    <row r="136" spans="1:5" x14ac:dyDescent="0.25">
      <c r="A136" s="267" t="s">
        <v>40</v>
      </c>
      <c r="B136" s="268"/>
      <c r="C136" s="269"/>
      <c r="D136" s="63">
        <v>4.0000000000000001E-3</v>
      </c>
      <c r="E136" s="64">
        <f>(C127*D136)/12</f>
        <v>0</v>
      </c>
    </row>
    <row r="137" spans="1:5" x14ac:dyDescent="0.25">
      <c r="A137" s="267" t="s">
        <v>41</v>
      </c>
      <c r="B137" s="268"/>
      <c r="C137" s="269"/>
      <c r="D137" s="63">
        <v>0.06</v>
      </c>
      <c r="E137" s="64">
        <f>(C127*D137)/12</f>
        <v>0</v>
      </c>
    </row>
    <row r="138" spans="1:5" x14ac:dyDescent="0.25">
      <c r="A138" s="267" t="s">
        <v>42</v>
      </c>
      <c r="B138" s="268"/>
      <c r="C138" s="269"/>
      <c r="D138" s="63">
        <v>3.282</v>
      </c>
      <c r="E138" s="64">
        <f>(C127*D138)/12</f>
        <v>0</v>
      </c>
    </row>
    <row r="139" spans="1:5" x14ac:dyDescent="0.25">
      <c r="A139" s="267" t="s">
        <v>43</v>
      </c>
      <c r="B139" s="268"/>
      <c r="C139" s="269"/>
      <c r="D139" s="63">
        <v>1.32E-2</v>
      </c>
      <c r="E139" s="64">
        <f>(C127*D139)/12</f>
        <v>0</v>
      </c>
    </row>
    <row r="140" spans="1:5" x14ac:dyDescent="0.25">
      <c r="A140" s="238" t="s">
        <v>98</v>
      </c>
      <c r="B140" s="239"/>
      <c r="C140" s="240"/>
      <c r="D140" s="66">
        <f>SUM(D128:D139)</f>
        <v>30.6403</v>
      </c>
      <c r="E140" s="39">
        <f>SUM(E128:E139)</f>
        <v>0</v>
      </c>
    </row>
    <row r="141" spans="1:5" x14ac:dyDescent="0.25">
      <c r="A141" s="67"/>
      <c r="B141" s="68"/>
      <c r="C141" s="68"/>
      <c r="D141" s="69"/>
      <c r="E141" s="70"/>
    </row>
    <row r="142" spans="1:5" x14ac:dyDescent="0.25">
      <c r="A142" s="232" t="s">
        <v>99</v>
      </c>
      <c r="B142" s="233"/>
      <c r="C142" s="233"/>
      <c r="D142" s="233"/>
      <c r="E142" s="234"/>
    </row>
    <row r="143" spans="1:5" x14ac:dyDescent="0.25">
      <c r="A143" s="241"/>
      <c r="B143" s="242"/>
      <c r="C143" s="242"/>
      <c r="D143" s="243"/>
      <c r="E143" s="8"/>
    </row>
    <row r="144" spans="1:5" x14ac:dyDescent="0.25">
      <c r="A144" s="298" t="s">
        <v>100</v>
      </c>
      <c r="B144" s="299"/>
      <c r="C144" s="299"/>
      <c r="D144" s="300"/>
      <c r="E144" s="3" t="s">
        <v>50</v>
      </c>
    </row>
    <row r="145" spans="1:5" x14ac:dyDescent="0.25">
      <c r="A145" s="301" t="s">
        <v>145</v>
      </c>
      <c r="B145" s="302"/>
      <c r="C145" s="302"/>
      <c r="D145" s="303"/>
      <c r="E145" s="64" t="e">
        <f>Uniformes!J9</f>
        <v>#DIV/0!</v>
      </c>
    </row>
    <row r="146" spans="1:5" x14ac:dyDescent="0.25">
      <c r="A146" s="282" t="s">
        <v>101</v>
      </c>
      <c r="B146" s="282"/>
      <c r="C146" s="282"/>
      <c r="D146" s="282"/>
      <c r="E146" s="39" t="e">
        <f>SUM(E145:E145)</f>
        <v>#DIV/0!</v>
      </c>
    </row>
    <row r="147" spans="1:5" x14ac:dyDescent="0.25">
      <c r="A147" s="37"/>
      <c r="B147" s="37"/>
      <c r="C147" s="37"/>
      <c r="D147" s="37"/>
      <c r="E147" s="40"/>
    </row>
    <row r="148" spans="1:5" x14ac:dyDescent="0.25">
      <c r="A148" s="232" t="s">
        <v>102</v>
      </c>
      <c r="B148" s="233"/>
      <c r="C148" s="233"/>
      <c r="D148" s="234"/>
      <c r="E148" s="3" t="s">
        <v>50</v>
      </c>
    </row>
    <row r="149" spans="1:5" x14ac:dyDescent="0.25">
      <c r="A149" s="264" t="s">
        <v>103</v>
      </c>
      <c r="B149" s="265"/>
      <c r="C149" s="265"/>
      <c r="D149" s="266"/>
      <c r="E149" s="64">
        <f>E63</f>
        <v>0</v>
      </c>
    </row>
    <row r="150" spans="1:5" x14ac:dyDescent="0.25">
      <c r="A150" s="264" t="s">
        <v>104</v>
      </c>
      <c r="B150" s="265"/>
      <c r="C150" s="265"/>
      <c r="D150" s="266"/>
      <c r="E150" s="64">
        <f>E99</f>
        <v>0</v>
      </c>
    </row>
    <row r="151" spans="1:5" x14ac:dyDescent="0.25">
      <c r="A151" s="264" t="s">
        <v>105</v>
      </c>
      <c r="B151" s="265"/>
      <c r="C151" s="265"/>
      <c r="D151" s="266"/>
      <c r="E151" s="64">
        <f>E123</f>
        <v>0</v>
      </c>
    </row>
    <row r="152" spans="1:5" x14ac:dyDescent="0.25">
      <c r="A152" s="264" t="s">
        <v>106</v>
      </c>
      <c r="B152" s="265"/>
      <c r="C152" s="265"/>
      <c r="D152" s="266"/>
      <c r="E152" s="64">
        <f>E140</f>
        <v>0</v>
      </c>
    </row>
    <row r="153" spans="1:5" x14ac:dyDescent="0.25">
      <c r="A153" s="284" t="s">
        <v>107</v>
      </c>
      <c r="B153" s="285"/>
      <c r="C153" s="285"/>
      <c r="D153" s="286"/>
      <c r="E153" s="64" t="e">
        <f>E146</f>
        <v>#DIV/0!</v>
      </c>
    </row>
    <row r="154" spans="1:5" x14ac:dyDescent="0.25">
      <c r="A154" s="287" t="s">
        <v>101</v>
      </c>
      <c r="B154" s="288"/>
      <c r="C154" s="288"/>
      <c r="D154" s="289"/>
      <c r="E154" s="39" t="e">
        <f>SUM(E149:E153)</f>
        <v>#DIV/0!</v>
      </c>
    </row>
    <row r="156" spans="1:5" x14ac:dyDescent="0.25">
      <c r="A156" s="290" t="s">
        <v>108</v>
      </c>
      <c r="B156" s="290"/>
      <c r="C156" s="290"/>
      <c r="D156" s="290"/>
      <c r="E156" s="290"/>
    </row>
    <row r="157" spans="1:5" x14ac:dyDescent="0.25">
      <c r="A157" s="235"/>
      <c r="B157" s="237"/>
      <c r="C157" s="3" t="s">
        <v>109</v>
      </c>
      <c r="D157" s="3" t="s">
        <v>110</v>
      </c>
      <c r="E157" s="3" t="s">
        <v>50</v>
      </c>
    </row>
    <row r="158" spans="1:5" x14ac:dyDescent="0.25">
      <c r="A158" s="220" t="s">
        <v>111</v>
      </c>
      <c r="B158" s="222"/>
      <c r="C158" s="72" t="e">
        <f>E154</f>
        <v>#DIV/0!</v>
      </c>
      <c r="D158" s="28">
        <v>0.03</v>
      </c>
      <c r="E158" s="72" t="e">
        <f>C158*D158</f>
        <v>#DIV/0!</v>
      </c>
    </row>
    <row r="159" spans="1:5" x14ac:dyDescent="0.25">
      <c r="A159" s="220" t="s">
        <v>112</v>
      </c>
      <c r="B159" s="222"/>
      <c r="C159" s="72" t="e">
        <f>E154+E158</f>
        <v>#DIV/0!</v>
      </c>
      <c r="D159" s="28">
        <v>0.03</v>
      </c>
      <c r="E159" s="72" t="e">
        <f>C159*D159</f>
        <v>#DIV/0!</v>
      </c>
    </row>
    <row r="160" spans="1:5" x14ac:dyDescent="0.25">
      <c r="A160" s="241" t="s">
        <v>113</v>
      </c>
      <c r="B160" s="242"/>
      <c r="C160" s="242"/>
      <c r="D160" s="242"/>
      <c r="E160" s="243"/>
    </row>
    <row r="161" spans="1:5" x14ac:dyDescent="0.25">
      <c r="A161" s="220" t="s">
        <v>114</v>
      </c>
      <c r="B161" s="222"/>
      <c r="C161" s="64" t="e">
        <f>(C159+E159)/((100-12.25)/100)</f>
        <v>#DIV/0!</v>
      </c>
      <c r="D161" s="28">
        <v>1.6500000000000001E-2</v>
      </c>
      <c r="E161" s="73" t="e">
        <f>C161*D161</f>
        <v>#DIV/0!</v>
      </c>
    </row>
    <row r="162" spans="1:5" x14ac:dyDescent="0.25">
      <c r="A162" s="220" t="s">
        <v>115</v>
      </c>
      <c r="B162" s="222"/>
      <c r="C162" s="64" t="e">
        <f>(C159+E159)/((100-12.25)/100)</f>
        <v>#DIV/0!</v>
      </c>
      <c r="D162" s="28">
        <v>7.5999999999999998E-2</v>
      </c>
      <c r="E162" s="73" t="e">
        <f>C162*D162</f>
        <v>#DIV/0!</v>
      </c>
    </row>
    <row r="163" spans="1:5" x14ac:dyDescent="0.25">
      <c r="A163" s="220" t="s">
        <v>116</v>
      </c>
      <c r="B163" s="222"/>
      <c r="C163" s="64" t="e">
        <f>(C159+E159)/((100-12.25)/100)</f>
        <v>#DIV/0!</v>
      </c>
      <c r="D163" s="28">
        <v>0.03</v>
      </c>
      <c r="E163" s="73" t="e">
        <f>C163*D163</f>
        <v>#DIV/0!</v>
      </c>
    </row>
    <row r="164" spans="1:5" x14ac:dyDescent="0.25">
      <c r="A164" s="238" t="s">
        <v>117</v>
      </c>
      <c r="B164" s="239"/>
      <c r="C164" s="240"/>
      <c r="D164" s="31">
        <f>SUM(D161:D163)</f>
        <v>0.1225</v>
      </c>
      <c r="E164" s="39" t="e">
        <f>SUM(E161:E163)</f>
        <v>#DIV/0!</v>
      </c>
    </row>
    <row r="165" spans="1:5" x14ac:dyDescent="0.25">
      <c r="A165" s="238" t="s">
        <v>118</v>
      </c>
      <c r="B165" s="239"/>
      <c r="C165" s="239"/>
      <c r="D165" s="74">
        <f>D158+D159+D164</f>
        <v>0.1825</v>
      </c>
      <c r="E165" s="75" t="e">
        <f>E158+E159+E164</f>
        <v>#DIV/0!</v>
      </c>
    </row>
    <row r="167" spans="1:5" x14ac:dyDescent="0.25">
      <c r="A167" s="232" t="s">
        <v>119</v>
      </c>
      <c r="B167" s="233"/>
      <c r="C167" s="233"/>
      <c r="D167" s="233"/>
      <c r="E167" s="41" t="s">
        <v>50</v>
      </c>
    </row>
    <row r="168" spans="1:5" x14ac:dyDescent="0.25">
      <c r="A168" s="283" t="s">
        <v>103</v>
      </c>
      <c r="B168" s="283"/>
      <c r="C168" s="283"/>
      <c r="D168" s="283"/>
      <c r="E168" s="64">
        <f>E63</f>
        <v>0</v>
      </c>
    </row>
    <row r="169" spans="1:5" x14ac:dyDescent="0.25">
      <c r="A169" s="283" t="s">
        <v>104</v>
      </c>
      <c r="B169" s="283"/>
      <c r="C169" s="283"/>
      <c r="D169" s="283"/>
      <c r="E169" s="64">
        <f>E99</f>
        <v>0</v>
      </c>
    </row>
    <row r="170" spans="1:5" x14ac:dyDescent="0.25">
      <c r="A170" s="283" t="s">
        <v>105</v>
      </c>
      <c r="B170" s="283"/>
      <c r="C170" s="283"/>
      <c r="D170" s="283"/>
      <c r="E170" s="64">
        <f>E123</f>
        <v>0</v>
      </c>
    </row>
    <row r="171" spans="1:5" x14ac:dyDescent="0.25">
      <c r="A171" s="283" t="s">
        <v>106</v>
      </c>
      <c r="B171" s="283"/>
      <c r="C171" s="283"/>
      <c r="D171" s="283"/>
      <c r="E171" s="76">
        <f>E152</f>
        <v>0</v>
      </c>
    </row>
    <row r="172" spans="1:5" x14ac:dyDescent="0.25">
      <c r="A172" s="311" t="s">
        <v>107</v>
      </c>
      <c r="B172" s="311"/>
      <c r="C172" s="311"/>
      <c r="D172" s="311"/>
      <c r="E172" s="64" t="e">
        <f>E153</f>
        <v>#DIV/0!</v>
      </c>
    </row>
    <row r="173" spans="1:5" x14ac:dyDescent="0.25">
      <c r="A173" s="312" t="s">
        <v>120</v>
      </c>
      <c r="B173" s="312"/>
      <c r="C173" s="312"/>
      <c r="D173" s="312"/>
      <c r="E173" s="98" t="e">
        <f>E165</f>
        <v>#DIV/0!</v>
      </c>
    </row>
    <row r="174" spans="1:5" x14ac:dyDescent="0.25">
      <c r="A174" s="282" t="s">
        <v>121</v>
      </c>
      <c r="B174" s="282"/>
      <c r="C174" s="282"/>
      <c r="D174" s="282"/>
      <c r="E174" s="39" t="e">
        <f>SUM(E168:E173)</f>
        <v>#DIV/0!</v>
      </c>
    </row>
    <row r="175" spans="1:5" s="100" customFormat="1" x14ac:dyDescent="0.25">
      <c r="A175" s="37"/>
      <c r="B175" s="37"/>
      <c r="C175" s="37"/>
      <c r="D175" s="37"/>
      <c r="E175" s="40"/>
    </row>
    <row r="176" spans="1:5" s="100" customFormat="1" x14ac:dyDescent="0.25">
      <c r="A176" s="2"/>
      <c r="B176" s="2"/>
      <c r="C176" s="2"/>
      <c r="D176" s="2"/>
      <c r="E176" s="51"/>
    </row>
    <row r="177" spans="1:5" s="100" customFormat="1" x14ac:dyDescent="0.25">
      <c r="A177" s="2"/>
      <c r="B177" s="2"/>
      <c r="C177" s="2"/>
      <c r="D177" s="2"/>
      <c r="E177" s="51"/>
    </row>
    <row r="178" spans="1:5" s="100" customFormat="1" x14ac:dyDescent="0.25">
      <c r="A178" s="308"/>
      <c r="B178" s="308"/>
      <c r="C178" s="308"/>
      <c r="D178" s="308"/>
      <c r="E178" s="308"/>
    </row>
    <row r="179" spans="1:5" s="100" customFormat="1" x14ac:dyDescent="0.25">
      <c r="A179" s="37"/>
      <c r="B179" s="37"/>
      <c r="C179" s="37"/>
      <c r="D179" s="37"/>
      <c r="E179" s="40"/>
    </row>
    <row r="180" spans="1:5" s="100" customFormat="1" x14ac:dyDescent="0.25">
      <c r="A180" s="37"/>
      <c r="B180" s="37"/>
      <c r="C180" s="37"/>
      <c r="D180" s="37"/>
      <c r="E180" s="40"/>
    </row>
    <row r="181" spans="1:5" s="100" customFormat="1" x14ac:dyDescent="0.25">
      <c r="A181" s="205" t="s">
        <v>148</v>
      </c>
      <c r="B181" s="205"/>
      <c r="C181" s="205"/>
      <c r="D181" s="205"/>
      <c r="E181" s="39"/>
    </row>
    <row r="182" spans="1:5" s="100" customFormat="1" x14ac:dyDescent="0.25">
      <c r="A182" s="232"/>
      <c r="B182" s="233"/>
      <c r="C182" s="234"/>
      <c r="D182" s="182" t="s">
        <v>50</v>
      </c>
      <c r="E182" s="39"/>
    </row>
    <row r="183" spans="1:5" s="100" customFormat="1" x14ac:dyDescent="0.25">
      <c r="A183" s="204" t="s">
        <v>131</v>
      </c>
      <c r="B183" s="204"/>
      <c r="C183" s="204"/>
      <c r="D183" s="183" t="e">
        <f>E174</f>
        <v>#DIV/0!</v>
      </c>
      <c r="E183" s="39"/>
    </row>
    <row r="184" spans="1:5" s="100" customFormat="1" ht="45" x14ac:dyDescent="0.25">
      <c r="A184" s="232"/>
      <c r="B184" s="234"/>
      <c r="C184" s="62" t="s">
        <v>127</v>
      </c>
      <c r="D184" s="182" t="s">
        <v>128</v>
      </c>
      <c r="E184" s="188" t="s">
        <v>154</v>
      </c>
    </row>
    <row r="185" spans="1:5" s="100" customFormat="1" x14ac:dyDescent="0.25">
      <c r="A185" s="204" t="s">
        <v>155</v>
      </c>
      <c r="B185" s="204"/>
      <c r="C185" s="184">
        <v>3</v>
      </c>
      <c r="D185" s="185" t="e">
        <f>D183*C185</f>
        <v>#DIV/0!</v>
      </c>
      <c r="E185" s="64" t="e">
        <f>D185*C185</f>
        <v>#DIV/0!</v>
      </c>
    </row>
    <row r="186" spans="1:5" s="100" customFormat="1" x14ac:dyDescent="0.25">
      <c r="A186" s="204" t="s">
        <v>156</v>
      </c>
      <c r="B186" s="204"/>
      <c r="C186" s="184">
        <v>1</v>
      </c>
      <c r="D186" s="185" t="e">
        <f>D183*C186</f>
        <v>#DIV/0!</v>
      </c>
      <c r="E186" s="64" t="e">
        <f>D186*C186</f>
        <v>#DIV/0!</v>
      </c>
    </row>
    <row r="187" spans="1:5" s="100" customFormat="1" x14ac:dyDescent="0.25">
      <c r="A187" s="204" t="s">
        <v>157</v>
      </c>
      <c r="B187" s="204"/>
      <c r="C187" s="186">
        <v>1</v>
      </c>
      <c r="D187" s="185" t="e">
        <f>D183*C187</f>
        <v>#DIV/0!</v>
      </c>
      <c r="E187" s="64" t="e">
        <f>D187*C187</f>
        <v>#DIV/0!</v>
      </c>
    </row>
    <row r="188" spans="1:5" s="100" customFormat="1" x14ac:dyDescent="0.25">
      <c r="A188" s="232"/>
      <c r="B188" s="233"/>
      <c r="C188" s="234"/>
      <c r="D188" s="187" t="e">
        <f>SUM(D185:D187)</f>
        <v>#DIV/0!</v>
      </c>
      <c r="E188" s="39" t="e">
        <f>SUM(E185:E187)</f>
        <v>#DIV/0!</v>
      </c>
    </row>
    <row r="189" spans="1:5" x14ac:dyDescent="0.25">
      <c r="A189" s="2"/>
      <c r="B189" s="2"/>
      <c r="C189" s="2"/>
      <c r="D189" s="2"/>
      <c r="E189" s="51"/>
    </row>
    <row r="190" spans="1:5" s="12" customFormat="1" x14ac:dyDescent="0.25">
      <c r="A190" s="2"/>
      <c r="B190" s="2"/>
      <c r="C190" s="2"/>
      <c r="D190" s="2"/>
      <c r="E190" s="51"/>
    </row>
    <row r="191" spans="1:5" x14ac:dyDescent="0.25">
      <c r="A191" s="189"/>
      <c r="B191" s="189"/>
      <c r="C191" s="189"/>
      <c r="D191" s="189"/>
      <c r="E191" s="189"/>
    </row>
    <row r="192" spans="1:5" s="12" customFormat="1" x14ac:dyDescent="0.25">
      <c r="A192" s="1"/>
      <c r="B192" s="1"/>
      <c r="C192" s="1"/>
      <c r="D192" s="1"/>
      <c r="E192" s="1"/>
    </row>
    <row r="193" spans="1:5" x14ac:dyDescent="0.25">
      <c r="A193" s="4"/>
      <c r="B193" s="4"/>
      <c r="C193" s="4"/>
      <c r="D193" s="82"/>
      <c r="E193" s="85"/>
    </row>
    <row r="194" spans="1:5" x14ac:dyDescent="0.25">
      <c r="A194" s="4"/>
      <c r="B194" s="292"/>
      <c r="C194" s="292"/>
      <c r="D194" s="292"/>
      <c r="E194" s="292"/>
    </row>
    <row r="195" spans="1:5" x14ac:dyDescent="0.25">
      <c r="A195" s="2"/>
      <c r="B195" s="2"/>
      <c r="C195" s="2"/>
      <c r="D195" s="2"/>
      <c r="E195" s="51"/>
    </row>
    <row r="196" spans="1:5" x14ac:dyDescent="0.25">
      <c r="A196" s="37"/>
      <c r="B196" s="4"/>
      <c r="C196" s="10"/>
      <c r="D196" s="10"/>
      <c r="E196" s="84"/>
    </row>
    <row r="197" spans="1:5" s="77" customFormat="1" x14ac:dyDescent="0.25">
      <c r="A197" s="86"/>
      <c r="B197" s="293"/>
      <c r="C197" s="294"/>
      <c r="D197" s="294"/>
      <c r="E197" s="294"/>
    </row>
    <row r="198" spans="1:5" x14ac:dyDescent="0.25">
      <c r="A198" s="37"/>
      <c r="B198" s="87"/>
      <c r="C198" s="88"/>
      <c r="D198" s="89"/>
      <c r="E198" s="71"/>
    </row>
    <row r="199" spans="1:5" x14ac:dyDescent="0.25">
      <c r="A199" s="37"/>
      <c r="B199" s="90"/>
      <c r="C199" s="88"/>
      <c r="D199" s="89"/>
      <c r="E199" s="71"/>
    </row>
    <row r="200" spans="1:5" x14ac:dyDescent="0.25">
      <c r="A200" s="37"/>
      <c r="B200" s="295"/>
      <c r="C200" s="295"/>
      <c r="D200" s="295"/>
      <c r="E200" s="295"/>
    </row>
    <row r="201" spans="1:5" x14ac:dyDescent="0.25">
      <c r="A201" s="37"/>
      <c r="B201" s="87"/>
      <c r="C201" s="88"/>
      <c r="D201" s="89"/>
      <c r="E201" s="71"/>
    </row>
    <row r="202" spans="1:5" ht="15" customHeight="1" x14ac:dyDescent="0.25">
      <c r="A202" s="48"/>
      <c r="B202" s="87"/>
      <c r="C202" s="88"/>
      <c r="D202" s="89"/>
      <c r="E202" s="71"/>
    </row>
    <row r="203" spans="1:5" ht="18" customHeight="1" x14ac:dyDescent="0.25">
      <c r="A203" s="48"/>
      <c r="B203" s="292"/>
      <c r="C203" s="292"/>
      <c r="D203" s="292"/>
      <c r="E203" s="292"/>
    </row>
    <row r="204" spans="1:5" s="100" customFormat="1" ht="18" customHeight="1" x14ac:dyDescent="0.25">
      <c r="A204" s="48"/>
      <c r="B204" s="113"/>
      <c r="C204" s="113"/>
      <c r="D204" s="113"/>
      <c r="E204" s="113"/>
    </row>
    <row r="205" spans="1:5" x14ac:dyDescent="0.25">
      <c r="A205" s="37"/>
      <c r="B205" s="37"/>
      <c r="C205" s="88"/>
      <c r="D205" s="91"/>
      <c r="E205" s="40"/>
    </row>
    <row r="206" spans="1:5" s="100" customFormat="1" x14ac:dyDescent="0.25">
      <c r="A206" s="37"/>
      <c r="B206" s="292"/>
      <c r="C206" s="292"/>
      <c r="D206" s="292"/>
      <c r="E206" s="292"/>
    </row>
    <row r="207" spans="1:5" s="100" customFormat="1" x14ac:dyDescent="0.25">
      <c r="A207" s="37"/>
      <c r="B207" s="113"/>
      <c r="C207" s="113"/>
      <c r="D207" s="113"/>
      <c r="E207" s="113"/>
    </row>
    <row r="208" spans="1:5" x14ac:dyDescent="0.25">
      <c r="A208" s="51"/>
      <c r="B208" s="51"/>
      <c r="C208" s="51"/>
      <c r="D208" s="51"/>
      <c r="E208" s="51"/>
    </row>
    <row r="209" spans="1:5" x14ac:dyDescent="0.25">
      <c r="A209" s="92"/>
      <c r="B209" s="296"/>
      <c r="C209" s="296"/>
      <c r="D209" s="296"/>
      <c r="E209" s="296"/>
    </row>
    <row r="210" spans="1:5" s="100" customFormat="1" x14ac:dyDescent="0.25">
      <c r="A210" s="92"/>
      <c r="B210" s="114"/>
      <c r="C210" s="114"/>
      <c r="D210" s="114"/>
      <c r="E210" s="114"/>
    </row>
    <row r="211" spans="1:5" x14ac:dyDescent="0.25">
      <c r="A211" s="92"/>
      <c r="B211" s="93"/>
      <c r="C211" s="81"/>
      <c r="D211" s="51"/>
      <c r="E211" s="51"/>
    </row>
    <row r="212" spans="1:5" x14ac:dyDescent="0.25">
      <c r="A212" s="92"/>
      <c r="B212" s="296"/>
      <c r="C212" s="296"/>
      <c r="D212" s="296"/>
      <c r="E212" s="296"/>
    </row>
    <row r="213" spans="1:5" x14ac:dyDescent="0.25">
      <c r="A213" s="92"/>
      <c r="B213" s="93"/>
      <c r="C213" s="81"/>
      <c r="D213" s="51"/>
      <c r="E213" s="51"/>
    </row>
    <row r="214" spans="1:5" x14ac:dyDescent="0.25">
      <c r="A214" s="291"/>
      <c r="B214" s="291"/>
      <c r="C214" s="291"/>
      <c r="D214" s="291"/>
      <c r="E214" s="291"/>
    </row>
    <row r="215" spans="1:5" x14ac:dyDescent="0.25">
      <c r="A215" s="51"/>
      <c r="B215" s="51"/>
      <c r="C215" s="51"/>
      <c r="D215" s="51"/>
      <c r="E215" s="51"/>
    </row>
    <row r="216" spans="1:5" x14ac:dyDescent="0.25">
      <c r="A216" s="37"/>
      <c r="B216" s="4"/>
      <c r="C216" s="10"/>
      <c r="D216" s="10"/>
      <c r="E216" s="84"/>
    </row>
    <row r="217" spans="1:5" x14ac:dyDescent="0.25">
      <c r="A217" s="94"/>
      <c r="B217" s="95"/>
      <c r="C217" s="96"/>
      <c r="D217" s="89"/>
      <c r="E217" s="83"/>
    </row>
    <row r="218" spans="1:5" x14ac:dyDescent="0.25">
      <c r="A218" s="37"/>
      <c r="B218" s="90"/>
      <c r="C218" s="88"/>
      <c r="D218" s="89"/>
      <c r="E218" s="71"/>
    </row>
    <row r="219" spans="1:5" x14ac:dyDescent="0.25">
      <c r="A219" s="37"/>
      <c r="B219" s="87"/>
      <c r="C219" s="88"/>
      <c r="D219" s="89"/>
      <c r="E219" s="71"/>
    </row>
    <row r="220" spans="1:5" x14ac:dyDescent="0.25">
      <c r="A220" s="37"/>
      <c r="B220" s="90"/>
      <c r="C220" s="88"/>
      <c r="D220" s="89"/>
      <c r="E220" s="71"/>
    </row>
    <row r="221" spans="1:5" x14ac:dyDescent="0.25">
      <c r="A221" s="94"/>
      <c r="B221" s="97"/>
      <c r="C221" s="96"/>
      <c r="D221" s="89"/>
      <c r="E221" s="83"/>
    </row>
    <row r="222" spans="1:5" x14ac:dyDescent="0.25">
      <c r="A222" s="94"/>
      <c r="B222" s="95"/>
      <c r="C222" s="96"/>
      <c r="D222" s="89"/>
      <c r="E222" s="83"/>
    </row>
    <row r="223" spans="1:5" x14ac:dyDescent="0.25">
      <c r="A223" s="37"/>
      <c r="B223" s="90"/>
      <c r="C223" s="88"/>
      <c r="D223" s="89"/>
      <c r="E223" s="71"/>
    </row>
    <row r="224" spans="1:5" x14ac:dyDescent="0.25">
      <c r="A224" s="37"/>
      <c r="B224" s="87"/>
      <c r="C224" s="88"/>
      <c r="D224" s="89"/>
      <c r="E224" s="71"/>
    </row>
    <row r="225" spans="1:5" x14ac:dyDescent="0.25">
      <c r="A225" s="48"/>
      <c r="B225" s="87"/>
      <c r="C225" s="88"/>
      <c r="D225" s="89"/>
      <c r="E225" s="71"/>
    </row>
    <row r="226" spans="1:5" x14ac:dyDescent="0.25">
      <c r="A226" s="48"/>
      <c r="B226" s="87"/>
      <c r="C226" s="88"/>
      <c r="D226" s="89"/>
      <c r="E226" s="71"/>
    </row>
    <row r="227" spans="1:5" x14ac:dyDescent="0.25">
      <c r="A227" s="37"/>
      <c r="B227" s="37"/>
      <c r="C227" s="88"/>
      <c r="D227" s="91"/>
      <c r="E227" s="40"/>
    </row>
    <row r="228" spans="1:5" x14ac:dyDescent="0.25">
      <c r="A228" s="51"/>
      <c r="B228" s="51"/>
      <c r="C228" s="51"/>
      <c r="D228" s="51"/>
      <c r="E228" s="51"/>
    </row>
    <row r="229" spans="1:5" x14ac:dyDescent="0.25">
      <c r="A229" s="79"/>
      <c r="B229" s="80"/>
    </row>
    <row r="230" spans="1:5" x14ac:dyDescent="0.25">
      <c r="A230" s="79"/>
      <c r="B230" s="80"/>
      <c r="C230" s="81"/>
    </row>
    <row r="232" spans="1:5" x14ac:dyDescent="0.25">
      <c r="C232" s="78"/>
    </row>
  </sheetData>
  <mergeCells count="163">
    <mergeCell ref="A1:E1"/>
    <mergeCell ref="A2:E2"/>
    <mergeCell ref="A144:D144"/>
    <mergeCell ref="A145:D145"/>
    <mergeCell ref="A45:D45"/>
    <mergeCell ref="A44:D44"/>
    <mergeCell ref="A46:C46"/>
    <mergeCell ref="A178:E178"/>
    <mergeCell ref="A188:C188"/>
    <mergeCell ref="A182:C182"/>
    <mergeCell ref="A184:B184"/>
    <mergeCell ref="A49:B49"/>
    <mergeCell ref="A50:B50"/>
    <mergeCell ref="A51:B51"/>
    <mergeCell ref="A52:B52"/>
    <mergeCell ref="A53:B53"/>
    <mergeCell ref="A172:D172"/>
    <mergeCell ref="A173:D173"/>
    <mergeCell ref="A174:D174"/>
    <mergeCell ref="A165:C165"/>
    <mergeCell ref="A167:D167"/>
    <mergeCell ref="A168:D168"/>
    <mergeCell ref="A169:D169"/>
    <mergeCell ref="A170:D170"/>
    <mergeCell ref="A214:E214"/>
    <mergeCell ref="B194:E194"/>
    <mergeCell ref="B197:E197"/>
    <mergeCell ref="B200:E200"/>
    <mergeCell ref="B203:E203"/>
    <mergeCell ref="B209:E209"/>
    <mergeCell ref="A187:B187"/>
    <mergeCell ref="B206:E206"/>
    <mergeCell ref="B212:E212"/>
    <mergeCell ref="A171:D171"/>
    <mergeCell ref="A159:B159"/>
    <mergeCell ref="A160:E160"/>
    <mergeCell ref="A161:B161"/>
    <mergeCell ref="A162:B162"/>
    <mergeCell ref="A163:B163"/>
    <mergeCell ref="A164:C164"/>
    <mergeCell ref="A152:D152"/>
    <mergeCell ref="A153:D153"/>
    <mergeCell ref="A154:D154"/>
    <mergeCell ref="A156:E156"/>
    <mergeCell ref="A157:B157"/>
    <mergeCell ref="A158:B158"/>
    <mergeCell ref="A143:D143"/>
    <mergeCell ref="A146:D146"/>
    <mergeCell ref="A148:D148"/>
    <mergeCell ref="A149:D149"/>
    <mergeCell ref="A150:D150"/>
    <mergeCell ref="A151:D151"/>
    <mergeCell ref="A136:C136"/>
    <mergeCell ref="A137:C137"/>
    <mergeCell ref="A138:C138"/>
    <mergeCell ref="A139:C139"/>
    <mergeCell ref="A140:C140"/>
    <mergeCell ref="A142:E142"/>
    <mergeCell ref="A130:C130"/>
    <mergeCell ref="A131:C131"/>
    <mergeCell ref="A132:C132"/>
    <mergeCell ref="A133:C133"/>
    <mergeCell ref="A134:C134"/>
    <mergeCell ref="A135:C135"/>
    <mergeCell ref="A123:C123"/>
    <mergeCell ref="A125:E125"/>
    <mergeCell ref="A126:E126"/>
    <mergeCell ref="A127:B127"/>
    <mergeCell ref="A128:C128"/>
    <mergeCell ref="A129:C129"/>
    <mergeCell ref="A116:C116"/>
    <mergeCell ref="A117:C117"/>
    <mergeCell ref="A119:D119"/>
    <mergeCell ref="A120:D120"/>
    <mergeCell ref="A121:D121"/>
    <mergeCell ref="A122:D122"/>
    <mergeCell ref="A109:C109"/>
    <mergeCell ref="A110:C110"/>
    <mergeCell ref="A111:C111"/>
    <mergeCell ref="A112:C112"/>
    <mergeCell ref="A113:C113"/>
    <mergeCell ref="A115:C115"/>
    <mergeCell ref="A101:E101"/>
    <mergeCell ref="A103:C103"/>
    <mergeCell ref="A104:C104"/>
    <mergeCell ref="A105:C105"/>
    <mergeCell ref="A106:C106"/>
    <mergeCell ref="A107:C107"/>
    <mergeCell ref="A94:E94"/>
    <mergeCell ref="A95:D95"/>
    <mergeCell ref="A96:D96"/>
    <mergeCell ref="A97:D97"/>
    <mergeCell ref="A98:D98"/>
    <mergeCell ref="A99:D99"/>
    <mergeCell ref="A87:D87"/>
    <mergeCell ref="A88:D88"/>
    <mergeCell ref="A89:D89"/>
    <mergeCell ref="A90:D90"/>
    <mergeCell ref="A91:D91"/>
    <mergeCell ref="A92:D92"/>
    <mergeCell ref="A80:C80"/>
    <mergeCell ref="A81:C81"/>
    <mergeCell ref="A82:C82"/>
    <mergeCell ref="A83:C83"/>
    <mergeCell ref="A85:E85"/>
    <mergeCell ref="A86:D86"/>
    <mergeCell ref="A75:C75"/>
    <mergeCell ref="A76:C76"/>
    <mergeCell ref="A77:C77"/>
    <mergeCell ref="A78:C78"/>
    <mergeCell ref="A79:C79"/>
    <mergeCell ref="D27:E27"/>
    <mergeCell ref="A67:C67"/>
    <mergeCell ref="A68:C68"/>
    <mergeCell ref="A69:C69"/>
    <mergeCell ref="A70:D70"/>
    <mergeCell ref="A72:E72"/>
    <mergeCell ref="A73:B73"/>
    <mergeCell ref="A58:E58"/>
    <mergeCell ref="A61:C61"/>
    <mergeCell ref="A62:C62"/>
    <mergeCell ref="A63:D63"/>
    <mergeCell ref="A65:E65"/>
    <mergeCell ref="A66:E66"/>
    <mergeCell ref="A3:E3"/>
    <mergeCell ref="B4:D4"/>
    <mergeCell ref="A5:E5"/>
    <mergeCell ref="A6:B6"/>
    <mergeCell ref="C6:E6"/>
    <mergeCell ref="A7:B7"/>
    <mergeCell ref="C7:E7"/>
    <mergeCell ref="A15:B15"/>
    <mergeCell ref="A16:B16"/>
    <mergeCell ref="A11:B11"/>
    <mergeCell ref="C11:E11"/>
    <mergeCell ref="A12:B12"/>
    <mergeCell ref="C12:E12"/>
    <mergeCell ref="A13:B13"/>
    <mergeCell ref="A14:B14"/>
    <mergeCell ref="A18:E18"/>
    <mergeCell ref="A185:B185"/>
    <mergeCell ref="A183:C183"/>
    <mergeCell ref="A181:D181"/>
    <mergeCell ref="A186:B186"/>
    <mergeCell ref="A8:B8"/>
    <mergeCell ref="C8:E8"/>
    <mergeCell ref="A9:B9"/>
    <mergeCell ref="C9:E9"/>
    <mergeCell ref="A10:B10"/>
    <mergeCell ref="C10:E10"/>
    <mergeCell ref="A17:B17"/>
    <mergeCell ref="A19:B19"/>
    <mergeCell ref="A21:C21"/>
    <mergeCell ref="A41:D41"/>
    <mergeCell ref="A47:C47"/>
    <mergeCell ref="A48:C48"/>
    <mergeCell ref="A56:E56"/>
    <mergeCell ref="A24:B24"/>
    <mergeCell ref="A26:E26"/>
    <mergeCell ref="A27:A28"/>
    <mergeCell ref="B27:B28"/>
    <mergeCell ref="C27:C28"/>
    <mergeCell ref="A74:C74"/>
  </mergeCells>
  <pageMargins left="0.511811024" right="0.511811024" top="0.78740157499999996" bottom="0.78740157499999996" header="0.31496062000000002" footer="0.31496062000000002"/>
  <pageSetup orientation="portrait" r:id="rId1"/>
  <rowBreaks count="5" manualBreakCount="5">
    <brk id="42" max="16383" man="1"/>
    <brk id="54" max="16383" man="1"/>
    <brk id="100" max="16383" man="1"/>
    <brk id="140" max="16383" man="1"/>
    <brk id="1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7"/>
  <sheetViews>
    <sheetView view="pageBreakPreview" topLeftCell="A4" zoomScale="140" zoomScaleNormal="100" zoomScaleSheetLayoutView="140" workbookViewId="0">
      <selection activeCell="E17" sqref="E17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235" width="9.140625" style="100"/>
    <col min="236" max="236" width="21.28515625" style="100" customWidth="1"/>
    <col min="237" max="237" width="16.7109375" style="100" customWidth="1"/>
    <col min="238" max="238" width="14.140625" style="100" customWidth="1"/>
    <col min="239" max="239" width="13.7109375" style="100" customWidth="1"/>
    <col min="240" max="240" width="18.140625" style="100" customWidth="1"/>
    <col min="241" max="241" width="19.85546875" style="100" customWidth="1"/>
    <col min="242" max="242" width="6" style="100" customWidth="1"/>
    <col min="243" max="243" width="33.42578125" style="100" customWidth="1"/>
    <col min="244" max="244" width="12.5703125" style="100" customWidth="1"/>
    <col min="245" max="245" width="11.5703125" style="100" bestFit="1" customWidth="1"/>
    <col min="246" max="246" width="9.28515625" style="100" bestFit="1" customWidth="1"/>
    <col min="247" max="247" width="11.140625" style="100" bestFit="1" customWidth="1"/>
    <col min="248" max="248" width="10.28515625" style="100" bestFit="1" customWidth="1"/>
    <col min="249" max="254" width="9.140625" style="100"/>
    <col min="255" max="255" width="12.85546875" style="100" customWidth="1"/>
    <col min="256" max="256" width="7.7109375" style="100" customWidth="1"/>
    <col min="257" max="491" width="9.140625" style="100"/>
    <col min="492" max="492" width="21.28515625" style="100" customWidth="1"/>
    <col min="493" max="493" width="16.7109375" style="100" customWidth="1"/>
    <col min="494" max="494" width="14.140625" style="100" customWidth="1"/>
    <col min="495" max="495" width="13.7109375" style="100" customWidth="1"/>
    <col min="496" max="496" width="18.140625" style="100" customWidth="1"/>
    <col min="497" max="497" width="19.85546875" style="100" customWidth="1"/>
    <col min="498" max="498" width="6" style="100" customWidth="1"/>
    <col min="499" max="499" width="33.42578125" style="100" customWidth="1"/>
    <col min="500" max="500" width="12.5703125" style="100" customWidth="1"/>
    <col min="501" max="501" width="11.5703125" style="100" bestFit="1" customWidth="1"/>
    <col min="502" max="502" width="9.28515625" style="100" bestFit="1" customWidth="1"/>
    <col min="503" max="503" width="11.140625" style="100" bestFit="1" customWidth="1"/>
    <col min="504" max="504" width="10.28515625" style="100" bestFit="1" customWidth="1"/>
    <col min="505" max="510" width="9.140625" style="100"/>
    <col min="511" max="511" width="12.85546875" style="100" customWidth="1"/>
    <col min="512" max="512" width="7.7109375" style="100" customWidth="1"/>
    <col min="513" max="747" width="9.140625" style="100"/>
    <col min="748" max="748" width="21.28515625" style="100" customWidth="1"/>
    <col min="749" max="749" width="16.7109375" style="100" customWidth="1"/>
    <col min="750" max="750" width="14.140625" style="100" customWidth="1"/>
    <col min="751" max="751" width="13.7109375" style="100" customWidth="1"/>
    <col min="752" max="752" width="18.140625" style="100" customWidth="1"/>
    <col min="753" max="753" width="19.85546875" style="100" customWidth="1"/>
    <col min="754" max="754" width="6" style="100" customWidth="1"/>
    <col min="755" max="755" width="33.42578125" style="100" customWidth="1"/>
    <col min="756" max="756" width="12.5703125" style="100" customWidth="1"/>
    <col min="757" max="757" width="11.5703125" style="100" bestFit="1" customWidth="1"/>
    <col min="758" max="758" width="9.28515625" style="100" bestFit="1" customWidth="1"/>
    <col min="759" max="759" width="11.140625" style="100" bestFit="1" customWidth="1"/>
    <col min="760" max="760" width="10.28515625" style="100" bestFit="1" customWidth="1"/>
    <col min="761" max="766" width="9.140625" style="100"/>
    <col min="767" max="767" width="12.85546875" style="100" customWidth="1"/>
    <col min="768" max="768" width="7.7109375" style="100" customWidth="1"/>
    <col min="769" max="1003" width="9.140625" style="100"/>
    <col min="1004" max="1004" width="21.28515625" style="100" customWidth="1"/>
    <col min="1005" max="1005" width="16.7109375" style="100" customWidth="1"/>
    <col min="1006" max="1006" width="14.140625" style="100" customWidth="1"/>
    <col min="1007" max="1007" width="13.7109375" style="100" customWidth="1"/>
    <col min="1008" max="1008" width="18.140625" style="100" customWidth="1"/>
    <col min="1009" max="1009" width="19.85546875" style="100" customWidth="1"/>
    <col min="1010" max="1010" width="6" style="100" customWidth="1"/>
    <col min="1011" max="1011" width="33.42578125" style="100" customWidth="1"/>
    <col min="1012" max="1012" width="12.5703125" style="100" customWidth="1"/>
    <col min="1013" max="1013" width="11.5703125" style="100" bestFit="1" customWidth="1"/>
    <col min="1014" max="1014" width="9.28515625" style="100" bestFit="1" customWidth="1"/>
    <col min="1015" max="1015" width="11.140625" style="100" bestFit="1" customWidth="1"/>
    <col min="1016" max="1016" width="10.28515625" style="100" bestFit="1" customWidth="1"/>
    <col min="1017" max="1022" width="9.140625" style="100"/>
    <col min="1023" max="1023" width="12.85546875" style="100" customWidth="1"/>
    <col min="1024" max="1024" width="7.7109375" style="100" customWidth="1"/>
    <col min="1025" max="1259" width="9.140625" style="100"/>
    <col min="1260" max="1260" width="21.28515625" style="100" customWidth="1"/>
    <col min="1261" max="1261" width="16.7109375" style="100" customWidth="1"/>
    <col min="1262" max="1262" width="14.140625" style="100" customWidth="1"/>
    <col min="1263" max="1263" width="13.7109375" style="100" customWidth="1"/>
    <col min="1264" max="1264" width="18.140625" style="100" customWidth="1"/>
    <col min="1265" max="1265" width="19.85546875" style="100" customWidth="1"/>
    <col min="1266" max="1266" width="6" style="100" customWidth="1"/>
    <col min="1267" max="1267" width="33.42578125" style="100" customWidth="1"/>
    <col min="1268" max="1268" width="12.5703125" style="100" customWidth="1"/>
    <col min="1269" max="1269" width="11.5703125" style="100" bestFit="1" customWidth="1"/>
    <col min="1270" max="1270" width="9.28515625" style="100" bestFit="1" customWidth="1"/>
    <col min="1271" max="1271" width="11.140625" style="100" bestFit="1" customWidth="1"/>
    <col min="1272" max="1272" width="10.28515625" style="100" bestFit="1" customWidth="1"/>
    <col min="1273" max="1278" width="9.140625" style="100"/>
    <col min="1279" max="1279" width="12.85546875" style="100" customWidth="1"/>
    <col min="1280" max="1280" width="7.7109375" style="100" customWidth="1"/>
    <col min="1281" max="1515" width="9.140625" style="100"/>
    <col min="1516" max="1516" width="21.28515625" style="100" customWidth="1"/>
    <col min="1517" max="1517" width="16.7109375" style="100" customWidth="1"/>
    <col min="1518" max="1518" width="14.140625" style="100" customWidth="1"/>
    <col min="1519" max="1519" width="13.7109375" style="100" customWidth="1"/>
    <col min="1520" max="1520" width="18.140625" style="100" customWidth="1"/>
    <col min="1521" max="1521" width="19.85546875" style="100" customWidth="1"/>
    <col min="1522" max="1522" width="6" style="100" customWidth="1"/>
    <col min="1523" max="1523" width="33.42578125" style="100" customWidth="1"/>
    <col min="1524" max="1524" width="12.5703125" style="100" customWidth="1"/>
    <col min="1525" max="1525" width="11.5703125" style="100" bestFit="1" customWidth="1"/>
    <col min="1526" max="1526" width="9.28515625" style="100" bestFit="1" customWidth="1"/>
    <col min="1527" max="1527" width="11.140625" style="100" bestFit="1" customWidth="1"/>
    <col min="1528" max="1528" width="10.28515625" style="100" bestFit="1" customWidth="1"/>
    <col min="1529" max="1534" width="9.140625" style="100"/>
    <col min="1535" max="1535" width="12.85546875" style="100" customWidth="1"/>
    <col min="1536" max="1536" width="7.7109375" style="100" customWidth="1"/>
    <col min="1537" max="1771" width="9.140625" style="100"/>
    <col min="1772" max="1772" width="21.28515625" style="100" customWidth="1"/>
    <col min="1773" max="1773" width="16.7109375" style="100" customWidth="1"/>
    <col min="1774" max="1774" width="14.140625" style="100" customWidth="1"/>
    <col min="1775" max="1775" width="13.7109375" style="100" customWidth="1"/>
    <col min="1776" max="1776" width="18.140625" style="100" customWidth="1"/>
    <col min="1777" max="1777" width="19.85546875" style="100" customWidth="1"/>
    <col min="1778" max="1778" width="6" style="100" customWidth="1"/>
    <col min="1779" max="1779" width="33.42578125" style="100" customWidth="1"/>
    <col min="1780" max="1780" width="12.5703125" style="100" customWidth="1"/>
    <col min="1781" max="1781" width="11.5703125" style="100" bestFit="1" customWidth="1"/>
    <col min="1782" max="1782" width="9.28515625" style="100" bestFit="1" customWidth="1"/>
    <col min="1783" max="1783" width="11.140625" style="100" bestFit="1" customWidth="1"/>
    <col min="1784" max="1784" width="10.28515625" style="100" bestFit="1" customWidth="1"/>
    <col min="1785" max="1790" width="9.140625" style="100"/>
    <col min="1791" max="1791" width="12.85546875" style="100" customWidth="1"/>
    <col min="1792" max="1792" width="7.7109375" style="100" customWidth="1"/>
    <col min="1793" max="2027" width="9.140625" style="100"/>
    <col min="2028" max="2028" width="21.28515625" style="100" customWidth="1"/>
    <col min="2029" max="2029" width="16.7109375" style="100" customWidth="1"/>
    <col min="2030" max="2030" width="14.140625" style="100" customWidth="1"/>
    <col min="2031" max="2031" width="13.7109375" style="100" customWidth="1"/>
    <col min="2032" max="2032" width="18.140625" style="100" customWidth="1"/>
    <col min="2033" max="2033" width="19.85546875" style="100" customWidth="1"/>
    <col min="2034" max="2034" width="6" style="100" customWidth="1"/>
    <col min="2035" max="2035" width="33.42578125" style="100" customWidth="1"/>
    <col min="2036" max="2036" width="12.5703125" style="100" customWidth="1"/>
    <col min="2037" max="2037" width="11.5703125" style="100" bestFit="1" customWidth="1"/>
    <col min="2038" max="2038" width="9.28515625" style="100" bestFit="1" customWidth="1"/>
    <col min="2039" max="2039" width="11.140625" style="100" bestFit="1" customWidth="1"/>
    <col min="2040" max="2040" width="10.28515625" style="100" bestFit="1" customWidth="1"/>
    <col min="2041" max="2046" width="9.140625" style="100"/>
    <col min="2047" max="2047" width="12.85546875" style="100" customWidth="1"/>
    <col min="2048" max="2048" width="7.7109375" style="100" customWidth="1"/>
    <col min="2049" max="2283" width="9.140625" style="100"/>
    <col min="2284" max="2284" width="21.28515625" style="100" customWidth="1"/>
    <col min="2285" max="2285" width="16.7109375" style="100" customWidth="1"/>
    <col min="2286" max="2286" width="14.140625" style="100" customWidth="1"/>
    <col min="2287" max="2287" width="13.7109375" style="100" customWidth="1"/>
    <col min="2288" max="2288" width="18.140625" style="100" customWidth="1"/>
    <col min="2289" max="2289" width="19.85546875" style="100" customWidth="1"/>
    <col min="2290" max="2290" width="6" style="100" customWidth="1"/>
    <col min="2291" max="2291" width="33.42578125" style="100" customWidth="1"/>
    <col min="2292" max="2292" width="12.5703125" style="100" customWidth="1"/>
    <col min="2293" max="2293" width="11.5703125" style="100" bestFit="1" customWidth="1"/>
    <col min="2294" max="2294" width="9.28515625" style="100" bestFit="1" customWidth="1"/>
    <col min="2295" max="2295" width="11.140625" style="100" bestFit="1" customWidth="1"/>
    <col min="2296" max="2296" width="10.28515625" style="100" bestFit="1" customWidth="1"/>
    <col min="2297" max="2302" width="9.140625" style="100"/>
    <col min="2303" max="2303" width="12.85546875" style="100" customWidth="1"/>
    <col min="2304" max="2304" width="7.7109375" style="100" customWidth="1"/>
    <col min="2305" max="2539" width="9.140625" style="100"/>
    <col min="2540" max="2540" width="21.28515625" style="100" customWidth="1"/>
    <col min="2541" max="2541" width="16.7109375" style="100" customWidth="1"/>
    <col min="2542" max="2542" width="14.140625" style="100" customWidth="1"/>
    <col min="2543" max="2543" width="13.7109375" style="100" customWidth="1"/>
    <col min="2544" max="2544" width="18.140625" style="100" customWidth="1"/>
    <col min="2545" max="2545" width="19.85546875" style="100" customWidth="1"/>
    <col min="2546" max="2546" width="6" style="100" customWidth="1"/>
    <col min="2547" max="2547" width="33.42578125" style="100" customWidth="1"/>
    <col min="2548" max="2548" width="12.5703125" style="100" customWidth="1"/>
    <col min="2549" max="2549" width="11.5703125" style="100" bestFit="1" customWidth="1"/>
    <col min="2550" max="2550" width="9.28515625" style="100" bestFit="1" customWidth="1"/>
    <col min="2551" max="2551" width="11.140625" style="100" bestFit="1" customWidth="1"/>
    <col min="2552" max="2552" width="10.28515625" style="100" bestFit="1" customWidth="1"/>
    <col min="2553" max="2558" width="9.140625" style="100"/>
    <col min="2559" max="2559" width="12.85546875" style="100" customWidth="1"/>
    <col min="2560" max="2560" width="7.7109375" style="100" customWidth="1"/>
    <col min="2561" max="2795" width="9.140625" style="100"/>
    <col min="2796" max="2796" width="21.28515625" style="100" customWidth="1"/>
    <col min="2797" max="2797" width="16.7109375" style="100" customWidth="1"/>
    <col min="2798" max="2798" width="14.140625" style="100" customWidth="1"/>
    <col min="2799" max="2799" width="13.7109375" style="100" customWidth="1"/>
    <col min="2800" max="2800" width="18.140625" style="100" customWidth="1"/>
    <col min="2801" max="2801" width="19.85546875" style="100" customWidth="1"/>
    <col min="2802" max="2802" width="6" style="100" customWidth="1"/>
    <col min="2803" max="2803" width="33.42578125" style="100" customWidth="1"/>
    <col min="2804" max="2804" width="12.5703125" style="100" customWidth="1"/>
    <col min="2805" max="2805" width="11.5703125" style="100" bestFit="1" customWidth="1"/>
    <col min="2806" max="2806" width="9.28515625" style="100" bestFit="1" customWidth="1"/>
    <col min="2807" max="2807" width="11.140625" style="100" bestFit="1" customWidth="1"/>
    <col min="2808" max="2808" width="10.28515625" style="100" bestFit="1" customWidth="1"/>
    <col min="2809" max="2814" width="9.140625" style="100"/>
    <col min="2815" max="2815" width="12.85546875" style="100" customWidth="1"/>
    <col min="2816" max="2816" width="7.7109375" style="100" customWidth="1"/>
    <col min="2817" max="3051" width="9.140625" style="100"/>
    <col min="3052" max="3052" width="21.28515625" style="100" customWidth="1"/>
    <col min="3053" max="3053" width="16.7109375" style="100" customWidth="1"/>
    <col min="3054" max="3054" width="14.140625" style="100" customWidth="1"/>
    <col min="3055" max="3055" width="13.7109375" style="100" customWidth="1"/>
    <col min="3056" max="3056" width="18.140625" style="100" customWidth="1"/>
    <col min="3057" max="3057" width="19.85546875" style="100" customWidth="1"/>
    <col min="3058" max="3058" width="6" style="100" customWidth="1"/>
    <col min="3059" max="3059" width="33.42578125" style="100" customWidth="1"/>
    <col min="3060" max="3060" width="12.5703125" style="100" customWidth="1"/>
    <col min="3061" max="3061" width="11.5703125" style="100" bestFit="1" customWidth="1"/>
    <col min="3062" max="3062" width="9.28515625" style="100" bestFit="1" customWidth="1"/>
    <col min="3063" max="3063" width="11.140625" style="100" bestFit="1" customWidth="1"/>
    <col min="3064" max="3064" width="10.28515625" style="100" bestFit="1" customWidth="1"/>
    <col min="3065" max="3070" width="9.140625" style="100"/>
    <col min="3071" max="3071" width="12.85546875" style="100" customWidth="1"/>
    <col min="3072" max="3072" width="7.7109375" style="100" customWidth="1"/>
    <col min="3073" max="3307" width="9.140625" style="100"/>
    <col min="3308" max="3308" width="21.28515625" style="100" customWidth="1"/>
    <col min="3309" max="3309" width="16.7109375" style="100" customWidth="1"/>
    <col min="3310" max="3310" width="14.140625" style="100" customWidth="1"/>
    <col min="3311" max="3311" width="13.7109375" style="100" customWidth="1"/>
    <col min="3312" max="3312" width="18.140625" style="100" customWidth="1"/>
    <col min="3313" max="3313" width="19.85546875" style="100" customWidth="1"/>
    <col min="3314" max="3314" width="6" style="100" customWidth="1"/>
    <col min="3315" max="3315" width="33.42578125" style="100" customWidth="1"/>
    <col min="3316" max="3316" width="12.5703125" style="100" customWidth="1"/>
    <col min="3317" max="3317" width="11.5703125" style="100" bestFit="1" customWidth="1"/>
    <col min="3318" max="3318" width="9.28515625" style="100" bestFit="1" customWidth="1"/>
    <col min="3319" max="3319" width="11.140625" style="100" bestFit="1" customWidth="1"/>
    <col min="3320" max="3320" width="10.28515625" style="100" bestFit="1" customWidth="1"/>
    <col min="3321" max="3326" width="9.140625" style="100"/>
    <col min="3327" max="3327" width="12.85546875" style="100" customWidth="1"/>
    <col min="3328" max="3328" width="7.7109375" style="100" customWidth="1"/>
    <col min="3329" max="3563" width="9.140625" style="100"/>
    <col min="3564" max="3564" width="21.28515625" style="100" customWidth="1"/>
    <col min="3565" max="3565" width="16.7109375" style="100" customWidth="1"/>
    <col min="3566" max="3566" width="14.140625" style="100" customWidth="1"/>
    <col min="3567" max="3567" width="13.7109375" style="100" customWidth="1"/>
    <col min="3568" max="3568" width="18.140625" style="100" customWidth="1"/>
    <col min="3569" max="3569" width="19.85546875" style="100" customWidth="1"/>
    <col min="3570" max="3570" width="6" style="100" customWidth="1"/>
    <col min="3571" max="3571" width="33.42578125" style="100" customWidth="1"/>
    <col min="3572" max="3572" width="12.5703125" style="100" customWidth="1"/>
    <col min="3573" max="3573" width="11.5703125" style="100" bestFit="1" customWidth="1"/>
    <col min="3574" max="3574" width="9.28515625" style="100" bestFit="1" customWidth="1"/>
    <col min="3575" max="3575" width="11.140625" style="100" bestFit="1" customWidth="1"/>
    <col min="3576" max="3576" width="10.28515625" style="100" bestFit="1" customWidth="1"/>
    <col min="3577" max="3582" width="9.140625" style="100"/>
    <col min="3583" max="3583" width="12.85546875" style="100" customWidth="1"/>
    <col min="3584" max="3584" width="7.7109375" style="100" customWidth="1"/>
    <col min="3585" max="3819" width="9.140625" style="100"/>
    <col min="3820" max="3820" width="21.28515625" style="100" customWidth="1"/>
    <col min="3821" max="3821" width="16.7109375" style="100" customWidth="1"/>
    <col min="3822" max="3822" width="14.140625" style="100" customWidth="1"/>
    <col min="3823" max="3823" width="13.7109375" style="100" customWidth="1"/>
    <col min="3824" max="3824" width="18.140625" style="100" customWidth="1"/>
    <col min="3825" max="3825" width="19.85546875" style="100" customWidth="1"/>
    <col min="3826" max="3826" width="6" style="100" customWidth="1"/>
    <col min="3827" max="3827" width="33.42578125" style="100" customWidth="1"/>
    <col min="3828" max="3828" width="12.5703125" style="100" customWidth="1"/>
    <col min="3829" max="3829" width="11.5703125" style="100" bestFit="1" customWidth="1"/>
    <col min="3830" max="3830" width="9.28515625" style="100" bestFit="1" customWidth="1"/>
    <col min="3831" max="3831" width="11.140625" style="100" bestFit="1" customWidth="1"/>
    <col min="3832" max="3832" width="10.28515625" style="100" bestFit="1" customWidth="1"/>
    <col min="3833" max="3838" width="9.140625" style="100"/>
    <col min="3839" max="3839" width="12.85546875" style="100" customWidth="1"/>
    <col min="3840" max="3840" width="7.7109375" style="100" customWidth="1"/>
    <col min="3841" max="4075" width="9.140625" style="100"/>
    <col min="4076" max="4076" width="21.28515625" style="100" customWidth="1"/>
    <col min="4077" max="4077" width="16.7109375" style="100" customWidth="1"/>
    <col min="4078" max="4078" width="14.140625" style="100" customWidth="1"/>
    <col min="4079" max="4079" width="13.7109375" style="100" customWidth="1"/>
    <col min="4080" max="4080" width="18.140625" style="100" customWidth="1"/>
    <col min="4081" max="4081" width="19.85546875" style="100" customWidth="1"/>
    <col min="4082" max="4082" width="6" style="100" customWidth="1"/>
    <col min="4083" max="4083" width="33.42578125" style="100" customWidth="1"/>
    <col min="4084" max="4084" width="12.5703125" style="100" customWidth="1"/>
    <col min="4085" max="4085" width="11.5703125" style="100" bestFit="1" customWidth="1"/>
    <col min="4086" max="4086" width="9.28515625" style="100" bestFit="1" customWidth="1"/>
    <col min="4087" max="4087" width="11.140625" style="100" bestFit="1" customWidth="1"/>
    <col min="4088" max="4088" width="10.28515625" style="100" bestFit="1" customWidth="1"/>
    <col min="4089" max="4094" width="9.140625" style="100"/>
    <col min="4095" max="4095" width="12.85546875" style="100" customWidth="1"/>
    <col min="4096" max="4096" width="7.7109375" style="100" customWidth="1"/>
    <col min="4097" max="4331" width="9.140625" style="100"/>
    <col min="4332" max="4332" width="21.28515625" style="100" customWidth="1"/>
    <col min="4333" max="4333" width="16.7109375" style="100" customWidth="1"/>
    <col min="4334" max="4334" width="14.140625" style="100" customWidth="1"/>
    <col min="4335" max="4335" width="13.7109375" style="100" customWidth="1"/>
    <col min="4336" max="4336" width="18.140625" style="100" customWidth="1"/>
    <col min="4337" max="4337" width="19.85546875" style="100" customWidth="1"/>
    <col min="4338" max="4338" width="6" style="100" customWidth="1"/>
    <col min="4339" max="4339" width="33.42578125" style="100" customWidth="1"/>
    <col min="4340" max="4340" width="12.5703125" style="100" customWidth="1"/>
    <col min="4341" max="4341" width="11.5703125" style="100" bestFit="1" customWidth="1"/>
    <col min="4342" max="4342" width="9.28515625" style="100" bestFit="1" customWidth="1"/>
    <col min="4343" max="4343" width="11.140625" style="100" bestFit="1" customWidth="1"/>
    <col min="4344" max="4344" width="10.28515625" style="100" bestFit="1" customWidth="1"/>
    <col min="4345" max="4350" width="9.140625" style="100"/>
    <col min="4351" max="4351" width="12.85546875" style="100" customWidth="1"/>
    <col min="4352" max="4352" width="7.7109375" style="100" customWidth="1"/>
    <col min="4353" max="4587" width="9.140625" style="100"/>
    <col min="4588" max="4588" width="21.28515625" style="100" customWidth="1"/>
    <col min="4589" max="4589" width="16.7109375" style="100" customWidth="1"/>
    <col min="4590" max="4590" width="14.140625" style="100" customWidth="1"/>
    <col min="4591" max="4591" width="13.7109375" style="100" customWidth="1"/>
    <col min="4592" max="4592" width="18.140625" style="100" customWidth="1"/>
    <col min="4593" max="4593" width="19.85546875" style="100" customWidth="1"/>
    <col min="4594" max="4594" width="6" style="100" customWidth="1"/>
    <col min="4595" max="4595" width="33.42578125" style="100" customWidth="1"/>
    <col min="4596" max="4596" width="12.5703125" style="100" customWidth="1"/>
    <col min="4597" max="4597" width="11.5703125" style="100" bestFit="1" customWidth="1"/>
    <col min="4598" max="4598" width="9.28515625" style="100" bestFit="1" customWidth="1"/>
    <col min="4599" max="4599" width="11.140625" style="100" bestFit="1" customWidth="1"/>
    <col min="4600" max="4600" width="10.28515625" style="100" bestFit="1" customWidth="1"/>
    <col min="4601" max="4606" width="9.140625" style="100"/>
    <col min="4607" max="4607" width="12.85546875" style="100" customWidth="1"/>
    <col min="4608" max="4608" width="7.7109375" style="100" customWidth="1"/>
    <col min="4609" max="4843" width="9.140625" style="100"/>
    <col min="4844" max="4844" width="21.28515625" style="100" customWidth="1"/>
    <col min="4845" max="4845" width="16.7109375" style="100" customWidth="1"/>
    <col min="4846" max="4846" width="14.140625" style="100" customWidth="1"/>
    <col min="4847" max="4847" width="13.7109375" style="100" customWidth="1"/>
    <col min="4848" max="4848" width="18.140625" style="100" customWidth="1"/>
    <col min="4849" max="4849" width="19.85546875" style="100" customWidth="1"/>
    <col min="4850" max="4850" width="6" style="100" customWidth="1"/>
    <col min="4851" max="4851" width="33.42578125" style="100" customWidth="1"/>
    <col min="4852" max="4852" width="12.5703125" style="100" customWidth="1"/>
    <col min="4853" max="4853" width="11.5703125" style="100" bestFit="1" customWidth="1"/>
    <col min="4854" max="4854" width="9.28515625" style="100" bestFit="1" customWidth="1"/>
    <col min="4855" max="4855" width="11.140625" style="100" bestFit="1" customWidth="1"/>
    <col min="4856" max="4856" width="10.28515625" style="100" bestFit="1" customWidth="1"/>
    <col min="4857" max="4862" width="9.140625" style="100"/>
    <col min="4863" max="4863" width="12.85546875" style="100" customWidth="1"/>
    <col min="4864" max="4864" width="7.7109375" style="100" customWidth="1"/>
    <col min="4865" max="5099" width="9.140625" style="100"/>
    <col min="5100" max="5100" width="21.28515625" style="100" customWidth="1"/>
    <col min="5101" max="5101" width="16.7109375" style="100" customWidth="1"/>
    <col min="5102" max="5102" width="14.140625" style="100" customWidth="1"/>
    <col min="5103" max="5103" width="13.7109375" style="100" customWidth="1"/>
    <col min="5104" max="5104" width="18.140625" style="100" customWidth="1"/>
    <col min="5105" max="5105" width="19.85546875" style="100" customWidth="1"/>
    <col min="5106" max="5106" width="6" style="100" customWidth="1"/>
    <col min="5107" max="5107" width="33.42578125" style="100" customWidth="1"/>
    <col min="5108" max="5108" width="12.5703125" style="100" customWidth="1"/>
    <col min="5109" max="5109" width="11.5703125" style="100" bestFit="1" customWidth="1"/>
    <col min="5110" max="5110" width="9.28515625" style="100" bestFit="1" customWidth="1"/>
    <col min="5111" max="5111" width="11.140625" style="100" bestFit="1" customWidth="1"/>
    <col min="5112" max="5112" width="10.28515625" style="100" bestFit="1" customWidth="1"/>
    <col min="5113" max="5118" width="9.140625" style="100"/>
    <col min="5119" max="5119" width="12.85546875" style="100" customWidth="1"/>
    <col min="5120" max="5120" width="7.7109375" style="100" customWidth="1"/>
    <col min="5121" max="5355" width="9.140625" style="100"/>
    <col min="5356" max="5356" width="21.28515625" style="100" customWidth="1"/>
    <col min="5357" max="5357" width="16.7109375" style="100" customWidth="1"/>
    <col min="5358" max="5358" width="14.140625" style="100" customWidth="1"/>
    <col min="5359" max="5359" width="13.7109375" style="100" customWidth="1"/>
    <col min="5360" max="5360" width="18.140625" style="100" customWidth="1"/>
    <col min="5361" max="5361" width="19.85546875" style="100" customWidth="1"/>
    <col min="5362" max="5362" width="6" style="100" customWidth="1"/>
    <col min="5363" max="5363" width="33.42578125" style="100" customWidth="1"/>
    <col min="5364" max="5364" width="12.5703125" style="100" customWidth="1"/>
    <col min="5365" max="5365" width="11.5703125" style="100" bestFit="1" customWidth="1"/>
    <col min="5366" max="5366" width="9.28515625" style="100" bestFit="1" customWidth="1"/>
    <col min="5367" max="5367" width="11.140625" style="100" bestFit="1" customWidth="1"/>
    <col min="5368" max="5368" width="10.28515625" style="100" bestFit="1" customWidth="1"/>
    <col min="5369" max="5374" width="9.140625" style="100"/>
    <col min="5375" max="5375" width="12.85546875" style="100" customWidth="1"/>
    <col min="5376" max="5376" width="7.7109375" style="100" customWidth="1"/>
    <col min="5377" max="5611" width="9.140625" style="100"/>
    <col min="5612" max="5612" width="21.28515625" style="100" customWidth="1"/>
    <col min="5613" max="5613" width="16.7109375" style="100" customWidth="1"/>
    <col min="5614" max="5614" width="14.140625" style="100" customWidth="1"/>
    <col min="5615" max="5615" width="13.7109375" style="100" customWidth="1"/>
    <col min="5616" max="5616" width="18.140625" style="100" customWidth="1"/>
    <col min="5617" max="5617" width="19.85546875" style="100" customWidth="1"/>
    <col min="5618" max="5618" width="6" style="100" customWidth="1"/>
    <col min="5619" max="5619" width="33.42578125" style="100" customWidth="1"/>
    <col min="5620" max="5620" width="12.5703125" style="100" customWidth="1"/>
    <col min="5621" max="5621" width="11.5703125" style="100" bestFit="1" customWidth="1"/>
    <col min="5622" max="5622" width="9.28515625" style="100" bestFit="1" customWidth="1"/>
    <col min="5623" max="5623" width="11.140625" style="100" bestFit="1" customWidth="1"/>
    <col min="5624" max="5624" width="10.28515625" style="100" bestFit="1" customWidth="1"/>
    <col min="5625" max="5630" width="9.140625" style="100"/>
    <col min="5631" max="5631" width="12.85546875" style="100" customWidth="1"/>
    <col min="5632" max="5632" width="7.7109375" style="100" customWidth="1"/>
    <col min="5633" max="5867" width="9.140625" style="100"/>
    <col min="5868" max="5868" width="21.28515625" style="100" customWidth="1"/>
    <col min="5869" max="5869" width="16.7109375" style="100" customWidth="1"/>
    <col min="5870" max="5870" width="14.140625" style="100" customWidth="1"/>
    <col min="5871" max="5871" width="13.7109375" style="100" customWidth="1"/>
    <col min="5872" max="5872" width="18.140625" style="100" customWidth="1"/>
    <col min="5873" max="5873" width="19.85546875" style="100" customWidth="1"/>
    <col min="5874" max="5874" width="6" style="100" customWidth="1"/>
    <col min="5875" max="5875" width="33.42578125" style="100" customWidth="1"/>
    <col min="5876" max="5876" width="12.5703125" style="100" customWidth="1"/>
    <col min="5877" max="5877" width="11.5703125" style="100" bestFit="1" customWidth="1"/>
    <col min="5878" max="5878" width="9.28515625" style="100" bestFit="1" customWidth="1"/>
    <col min="5879" max="5879" width="11.140625" style="100" bestFit="1" customWidth="1"/>
    <col min="5880" max="5880" width="10.28515625" style="100" bestFit="1" customWidth="1"/>
    <col min="5881" max="5886" width="9.140625" style="100"/>
    <col min="5887" max="5887" width="12.85546875" style="100" customWidth="1"/>
    <col min="5888" max="5888" width="7.7109375" style="100" customWidth="1"/>
    <col min="5889" max="6123" width="9.140625" style="100"/>
    <col min="6124" max="6124" width="21.28515625" style="100" customWidth="1"/>
    <col min="6125" max="6125" width="16.7109375" style="100" customWidth="1"/>
    <col min="6126" max="6126" width="14.140625" style="100" customWidth="1"/>
    <col min="6127" max="6127" width="13.7109375" style="100" customWidth="1"/>
    <col min="6128" max="6128" width="18.140625" style="100" customWidth="1"/>
    <col min="6129" max="6129" width="19.85546875" style="100" customWidth="1"/>
    <col min="6130" max="6130" width="6" style="100" customWidth="1"/>
    <col min="6131" max="6131" width="33.42578125" style="100" customWidth="1"/>
    <col min="6132" max="6132" width="12.5703125" style="100" customWidth="1"/>
    <col min="6133" max="6133" width="11.5703125" style="100" bestFit="1" customWidth="1"/>
    <col min="6134" max="6134" width="9.28515625" style="100" bestFit="1" customWidth="1"/>
    <col min="6135" max="6135" width="11.140625" style="100" bestFit="1" customWidth="1"/>
    <col min="6136" max="6136" width="10.28515625" style="100" bestFit="1" customWidth="1"/>
    <col min="6137" max="6142" width="9.140625" style="100"/>
    <col min="6143" max="6143" width="12.85546875" style="100" customWidth="1"/>
    <col min="6144" max="6144" width="7.7109375" style="100" customWidth="1"/>
    <col min="6145" max="6379" width="9.140625" style="100"/>
    <col min="6380" max="6380" width="21.28515625" style="100" customWidth="1"/>
    <col min="6381" max="6381" width="16.7109375" style="100" customWidth="1"/>
    <col min="6382" max="6382" width="14.140625" style="100" customWidth="1"/>
    <col min="6383" max="6383" width="13.7109375" style="100" customWidth="1"/>
    <col min="6384" max="6384" width="18.140625" style="100" customWidth="1"/>
    <col min="6385" max="6385" width="19.85546875" style="100" customWidth="1"/>
    <col min="6386" max="6386" width="6" style="100" customWidth="1"/>
    <col min="6387" max="6387" width="33.42578125" style="100" customWidth="1"/>
    <col min="6388" max="6388" width="12.5703125" style="100" customWidth="1"/>
    <col min="6389" max="6389" width="11.5703125" style="100" bestFit="1" customWidth="1"/>
    <col min="6390" max="6390" width="9.28515625" style="100" bestFit="1" customWidth="1"/>
    <col min="6391" max="6391" width="11.140625" style="100" bestFit="1" customWidth="1"/>
    <col min="6392" max="6392" width="10.28515625" style="100" bestFit="1" customWidth="1"/>
    <col min="6393" max="6398" width="9.140625" style="100"/>
    <col min="6399" max="6399" width="12.85546875" style="100" customWidth="1"/>
    <col min="6400" max="6400" width="7.7109375" style="100" customWidth="1"/>
    <col min="6401" max="6635" width="9.140625" style="100"/>
    <col min="6636" max="6636" width="21.28515625" style="100" customWidth="1"/>
    <col min="6637" max="6637" width="16.7109375" style="100" customWidth="1"/>
    <col min="6638" max="6638" width="14.140625" style="100" customWidth="1"/>
    <col min="6639" max="6639" width="13.7109375" style="100" customWidth="1"/>
    <col min="6640" max="6640" width="18.140625" style="100" customWidth="1"/>
    <col min="6641" max="6641" width="19.85546875" style="100" customWidth="1"/>
    <col min="6642" max="6642" width="6" style="100" customWidth="1"/>
    <col min="6643" max="6643" width="33.42578125" style="100" customWidth="1"/>
    <col min="6644" max="6644" width="12.5703125" style="100" customWidth="1"/>
    <col min="6645" max="6645" width="11.5703125" style="100" bestFit="1" customWidth="1"/>
    <col min="6646" max="6646" width="9.28515625" style="100" bestFit="1" customWidth="1"/>
    <col min="6647" max="6647" width="11.140625" style="100" bestFit="1" customWidth="1"/>
    <col min="6648" max="6648" width="10.28515625" style="100" bestFit="1" customWidth="1"/>
    <col min="6649" max="6654" width="9.140625" style="100"/>
    <col min="6655" max="6655" width="12.85546875" style="100" customWidth="1"/>
    <col min="6656" max="6656" width="7.7109375" style="100" customWidth="1"/>
    <col min="6657" max="6891" width="9.140625" style="100"/>
    <col min="6892" max="6892" width="21.28515625" style="100" customWidth="1"/>
    <col min="6893" max="6893" width="16.7109375" style="100" customWidth="1"/>
    <col min="6894" max="6894" width="14.140625" style="100" customWidth="1"/>
    <col min="6895" max="6895" width="13.7109375" style="100" customWidth="1"/>
    <col min="6896" max="6896" width="18.140625" style="100" customWidth="1"/>
    <col min="6897" max="6897" width="19.85546875" style="100" customWidth="1"/>
    <col min="6898" max="6898" width="6" style="100" customWidth="1"/>
    <col min="6899" max="6899" width="33.42578125" style="100" customWidth="1"/>
    <col min="6900" max="6900" width="12.5703125" style="100" customWidth="1"/>
    <col min="6901" max="6901" width="11.5703125" style="100" bestFit="1" customWidth="1"/>
    <col min="6902" max="6902" width="9.28515625" style="100" bestFit="1" customWidth="1"/>
    <col min="6903" max="6903" width="11.140625" style="100" bestFit="1" customWidth="1"/>
    <col min="6904" max="6904" width="10.28515625" style="100" bestFit="1" customWidth="1"/>
    <col min="6905" max="6910" width="9.140625" style="100"/>
    <col min="6911" max="6911" width="12.85546875" style="100" customWidth="1"/>
    <col min="6912" max="6912" width="7.7109375" style="100" customWidth="1"/>
    <col min="6913" max="7147" width="9.140625" style="100"/>
    <col min="7148" max="7148" width="21.28515625" style="100" customWidth="1"/>
    <col min="7149" max="7149" width="16.7109375" style="100" customWidth="1"/>
    <col min="7150" max="7150" width="14.140625" style="100" customWidth="1"/>
    <col min="7151" max="7151" width="13.7109375" style="100" customWidth="1"/>
    <col min="7152" max="7152" width="18.140625" style="100" customWidth="1"/>
    <col min="7153" max="7153" width="19.85546875" style="100" customWidth="1"/>
    <col min="7154" max="7154" width="6" style="100" customWidth="1"/>
    <col min="7155" max="7155" width="33.42578125" style="100" customWidth="1"/>
    <col min="7156" max="7156" width="12.5703125" style="100" customWidth="1"/>
    <col min="7157" max="7157" width="11.5703125" style="100" bestFit="1" customWidth="1"/>
    <col min="7158" max="7158" width="9.28515625" style="100" bestFit="1" customWidth="1"/>
    <col min="7159" max="7159" width="11.140625" style="100" bestFit="1" customWidth="1"/>
    <col min="7160" max="7160" width="10.28515625" style="100" bestFit="1" customWidth="1"/>
    <col min="7161" max="7166" width="9.140625" style="100"/>
    <col min="7167" max="7167" width="12.85546875" style="100" customWidth="1"/>
    <col min="7168" max="7168" width="7.7109375" style="100" customWidth="1"/>
    <col min="7169" max="7403" width="9.140625" style="100"/>
    <col min="7404" max="7404" width="21.28515625" style="100" customWidth="1"/>
    <col min="7405" max="7405" width="16.7109375" style="100" customWidth="1"/>
    <col min="7406" max="7406" width="14.140625" style="100" customWidth="1"/>
    <col min="7407" max="7407" width="13.7109375" style="100" customWidth="1"/>
    <col min="7408" max="7408" width="18.140625" style="100" customWidth="1"/>
    <col min="7409" max="7409" width="19.85546875" style="100" customWidth="1"/>
    <col min="7410" max="7410" width="6" style="100" customWidth="1"/>
    <col min="7411" max="7411" width="33.42578125" style="100" customWidth="1"/>
    <col min="7412" max="7412" width="12.5703125" style="100" customWidth="1"/>
    <col min="7413" max="7413" width="11.5703125" style="100" bestFit="1" customWidth="1"/>
    <col min="7414" max="7414" width="9.28515625" style="100" bestFit="1" customWidth="1"/>
    <col min="7415" max="7415" width="11.140625" style="100" bestFit="1" customWidth="1"/>
    <col min="7416" max="7416" width="10.28515625" style="100" bestFit="1" customWidth="1"/>
    <col min="7417" max="7422" width="9.140625" style="100"/>
    <col min="7423" max="7423" width="12.85546875" style="100" customWidth="1"/>
    <col min="7424" max="7424" width="7.7109375" style="100" customWidth="1"/>
    <col min="7425" max="7659" width="9.140625" style="100"/>
    <col min="7660" max="7660" width="21.28515625" style="100" customWidth="1"/>
    <col min="7661" max="7661" width="16.7109375" style="100" customWidth="1"/>
    <col min="7662" max="7662" width="14.140625" style="100" customWidth="1"/>
    <col min="7663" max="7663" width="13.7109375" style="100" customWidth="1"/>
    <col min="7664" max="7664" width="18.140625" style="100" customWidth="1"/>
    <col min="7665" max="7665" width="19.85546875" style="100" customWidth="1"/>
    <col min="7666" max="7666" width="6" style="100" customWidth="1"/>
    <col min="7667" max="7667" width="33.42578125" style="100" customWidth="1"/>
    <col min="7668" max="7668" width="12.5703125" style="100" customWidth="1"/>
    <col min="7669" max="7669" width="11.5703125" style="100" bestFit="1" customWidth="1"/>
    <col min="7670" max="7670" width="9.28515625" style="100" bestFit="1" customWidth="1"/>
    <col min="7671" max="7671" width="11.140625" style="100" bestFit="1" customWidth="1"/>
    <col min="7672" max="7672" width="10.28515625" style="100" bestFit="1" customWidth="1"/>
    <col min="7673" max="7678" width="9.140625" style="100"/>
    <col min="7679" max="7679" width="12.85546875" style="100" customWidth="1"/>
    <col min="7680" max="7680" width="7.7109375" style="100" customWidth="1"/>
    <col min="7681" max="7915" width="9.140625" style="100"/>
    <col min="7916" max="7916" width="21.28515625" style="100" customWidth="1"/>
    <col min="7917" max="7917" width="16.7109375" style="100" customWidth="1"/>
    <col min="7918" max="7918" width="14.140625" style="100" customWidth="1"/>
    <col min="7919" max="7919" width="13.7109375" style="100" customWidth="1"/>
    <col min="7920" max="7920" width="18.140625" style="100" customWidth="1"/>
    <col min="7921" max="7921" width="19.85546875" style="100" customWidth="1"/>
    <col min="7922" max="7922" width="6" style="100" customWidth="1"/>
    <col min="7923" max="7923" width="33.42578125" style="100" customWidth="1"/>
    <col min="7924" max="7924" width="12.5703125" style="100" customWidth="1"/>
    <col min="7925" max="7925" width="11.5703125" style="100" bestFit="1" customWidth="1"/>
    <col min="7926" max="7926" width="9.28515625" style="100" bestFit="1" customWidth="1"/>
    <col min="7927" max="7927" width="11.140625" style="100" bestFit="1" customWidth="1"/>
    <col min="7928" max="7928" width="10.28515625" style="100" bestFit="1" customWidth="1"/>
    <col min="7929" max="7934" width="9.140625" style="100"/>
    <col min="7935" max="7935" width="12.85546875" style="100" customWidth="1"/>
    <col min="7936" max="7936" width="7.7109375" style="100" customWidth="1"/>
    <col min="7937" max="8171" width="9.140625" style="100"/>
    <col min="8172" max="8172" width="21.28515625" style="100" customWidth="1"/>
    <col min="8173" max="8173" width="16.7109375" style="100" customWidth="1"/>
    <col min="8174" max="8174" width="14.140625" style="100" customWidth="1"/>
    <col min="8175" max="8175" width="13.7109375" style="100" customWidth="1"/>
    <col min="8176" max="8176" width="18.140625" style="100" customWidth="1"/>
    <col min="8177" max="8177" width="19.85546875" style="100" customWidth="1"/>
    <col min="8178" max="8178" width="6" style="100" customWidth="1"/>
    <col min="8179" max="8179" width="33.42578125" style="100" customWidth="1"/>
    <col min="8180" max="8180" width="12.5703125" style="100" customWidth="1"/>
    <col min="8181" max="8181" width="11.5703125" style="100" bestFit="1" customWidth="1"/>
    <col min="8182" max="8182" width="9.28515625" style="100" bestFit="1" customWidth="1"/>
    <col min="8183" max="8183" width="11.140625" style="100" bestFit="1" customWidth="1"/>
    <col min="8184" max="8184" width="10.28515625" style="100" bestFit="1" customWidth="1"/>
    <col min="8185" max="8190" width="9.140625" style="100"/>
    <col min="8191" max="8191" width="12.85546875" style="100" customWidth="1"/>
    <col min="8192" max="8192" width="7.7109375" style="100" customWidth="1"/>
    <col min="8193" max="8427" width="9.140625" style="100"/>
    <col min="8428" max="8428" width="21.28515625" style="100" customWidth="1"/>
    <col min="8429" max="8429" width="16.7109375" style="100" customWidth="1"/>
    <col min="8430" max="8430" width="14.140625" style="100" customWidth="1"/>
    <col min="8431" max="8431" width="13.7109375" style="100" customWidth="1"/>
    <col min="8432" max="8432" width="18.140625" style="100" customWidth="1"/>
    <col min="8433" max="8433" width="19.85546875" style="100" customWidth="1"/>
    <col min="8434" max="8434" width="6" style="100" customWidth="1"/>
    <col min="8435" max="8435" width="33.42578125" style="100" customWidth="1"/>
    <col min="8436" max="8436" width="12.5703125" style="100" customWidth="1"/>
    <col min="8437" max="8437" width="11.5703125" style="100" bestFit="1" customWidth="1"/>
    <col min="8438" max="8438" width="9.28515625" style="100" bestFit="1" customWidth="1"/>
    <col min="8439" max="8439" width="11.140625" style="100" bestFit="1" customWidth="1"/>
    <col min="8440" max="8440" width="10.28515625" style="100" bestFit="1" customWidth="1"/>
    <col min="8441" max="8446" width="9.140625" style="100"/>
    <col min="8447" max="8447" width="12.85546875" style="100" customWidth="1"/>
    <col min="8448" max="8448" width="7.7109375" style="100" customWidth="1"/>
    <col min="8449" max="8683" width="9.140625" style="100"/>
    <col min="8684" max="8684" width="21.28515625" style="100" customWidth="1"/>
    <col min="8685" max="8685" width="16.7109375" style="100" customWidth="1"/>
    <col min="8686" max="8686" width="14.140625" style="100" customWidth="1"/>
    <col min="8687" max="8687" width="13.7109375" style="100" customWidth="1"/>
    <col min="8688" max="8688" width="18.140625" style="100" customWidth="1"/>
    <col min="8689" max="8689" width="19.85546875" style="100" customWidth="1"/>
    <col min="8690" max="8690" width="6" style="100" customWidth="1"/>
    <col min="8691" max="8691" width="33.42578125" style="100" customWidth="1"/>
    <col min="8692" max="8692" width="12.5703125" style="100" customWidth="1"/>
    <col min="8693" max="8693" width="11.5703125" style="100" bestFit="1" customWidth="1"/>
    <col min="8694" max="8694" width="9.28515625" style="100" bestFit="1" customWidth="1"/>
    <col min="8695" max="8695" width="11.140625" style="100" bestFit="1" customWidth="1"/>
    <col min="8696" max="8696" width="10.28515625" style="100" bestFit="1" customWidth="1"/>
    <col min="8697" max="8702" width="9.140625" style="100"/>
    <col min="8703" max="8703" width="12.85546875" style="100" customWidth="1"/>
    <col min="8704" max="8704" width="7.7109375" style="100" customWidth="1"/>
    <col min="8705" max="8939" width="9.140625" style="100"/>
    <col min="8940" max="8940" width="21.28515625" style="100" customWidth="1"/>
    <col min="8941" max="8941" width="16.7109375" style="100" customWidth="1"/>
    <col min="8942" max="8942" width="14.140625" style="100" customWidth="1"/>
    <col min="8943" max="8943" width="13.7109375" style="100" customWidth="1"/>
    <col min="8944" max="8944" width="18.140625" style="100" customWidth="1"/>
    <col min="8945" max="8945" width="19.85546875" style="100" customWidth="1"/>
    <col min="8946" max="8946" width="6" style="100" customWidth="1"/>
    <col min="8947" max="8947" width="33.42578125" style="100" customWidth="1"/>
    <col min="8948" max="8948" width="12.5703125" style="100" customWidth="1"/>
    <col min="8949" max="8949" width="11.5703125" style="100" bestFit="1" customWidth="1"/>
    <col min="8950" max="8950" width="9.28515625" style="100" bestFit="1" customWidth="1"/>
    <col min="8951" max="8951" width="11.140625" style="100" bestFit="1" customWidth="1"/>
    <col min="8952" max="8952" width="10.28515625" style="100" bestFit="1" customWidth="1"/>
    <col min="8953" max="8958" width="9.140625" style="100"/>
    <col min="8959" max="8959" width="12.85546875" style="100" customWidth="1"/>
    <col min="8960" max="8960" width="7.7109375" style="100" customWidth="1"/>
    <col min="8961" max="9195" width="9.140625" style="100"/>
    <col min="9196" max="9196" width="21.28515625" style="100" customWidth="1"/>
    <col min="9197" max="9197" width="16.7109375" style="100" customWidth="1"/>
    <col min="9198" max="9198" width="14.140625" style="100" customWidth="1"/>
    <col min="9199" max="9199" width="13.7109375" style="100" customWidth="1"/>
    <col min="9200" max="9200" width="18.140625" style="100" customWidth="1"/>
    <col min="9201" max="9201" width="19.85546875" style="100" customWidth="1"/>
    <col min="9202" max="9202" width="6" style="100" customWidth="1"/>
    <col min="9203" max="9203" width="33.42578125" style="100" customWidth="1"/>
    <col min="9204" max="9204" width="12.5703125" style="100" customWidth="1"/>
    <col min="9205" max="9205" width="11.5703125" style="100" bestFit="1" customWidth="1"/>
    <col min="9206" max="9206" width="9.28515625" style="100" bestFit="1" customWidth="1"/>
    <col min="9207" max="9207" width="11.140625" style="100" bestFit="1" customWidth="1"/>
    <col min="9208" max="9208" width="10.28515625" style="100" bestFit="1" customWidth="1"/>
    <col min="9209" max="9214" width="9.140625" style="100"/>
    <col min="9215" max="9215" width="12.85546875" style="100" customWidth="1"/>
    <col min="9216" max="9216" width="7.7109375" style="100" customWidth="1"/>
    <col min="9217" max="9451" width="9.140625" style="100"/>
    <col min="9452" max="9452" width="21.28515625" style="100" customWidth="1"/>
    <col min="9453" max="9453" width="16.7109375" style="100" customWidth="1"/>
    <col min="9454" max="9454" width="14.140625" style="100" customWidth="1"/>
    <col min="9455" max="9455" width="13.7109375" style="100" customWidth="1"/>
    <col min="9456" max="9456" width="18.140625" style="100" customWidth="1"/>
    <col min="9457" max="9457" width="19.85546875" style="100" customWidth="1"/>
    <col min="9458" max="9458" width="6" style="100" customWidth="1"/>
    <col min="9459" max="9459" width="33.42578125" style="100" customWidth="1"/>
    <col min="9460" max="9460" width="12.5703125" style="100" customWidth="1"/>
    <col min="9461" max="9461" width="11.5703125" style="100" bestFit="1" customWidth="1"/>
    <col min="9462" max="9462" width="9.28515625" style="100" bestFit="1" customWidth="1"/>
    <col min="9463" max="9463" width="11.140625" style="100" bestFit="1" customWidth="1"/>
    <col min="9464" max="9464" width="10.28515625" style="100" bestFit="1" customWidth="1"/>
    <col min="9465" max="9470" width="9.140625" style="100"/>
    <col min="9471" max="9471" width="12.85546875" style="100" customWidth="1"/>
    <col min="9472" max="9472" width="7.7109375" style="100" customWidth="1"/>
    <col min="9473" max="9707" width="9.140625" style="100"/>
    <col min="9708" max="9708" width="21.28515625" style="100" customWidth="1"/>
    <col min="9709" max="9709" width="16.7109375" style="100" customWidth="1"/>
    <col min="9710" max="9710" width="14.140625" style="100" customWidth="1"/>
    <col min="9711" max="9711" width="13.7109375" style="100" customWidth="1"/>
    <col min="9712" max="9712" width="18.140625" style="100" customWidth="1"/>
    <col min="9713" max="9713" width="19.85546875" style="100" customWidth="1"/>
    <col min="9714" max="9714" width="6" style="100" customWidth="1"/>
    <col min="9715" max="9715" width="33.42578125" style="100" customWidth="1"/>
    <col min="9716" max="9716" width="12.5703125" style="100" customWidth="1"/>
    <col min="9717" max="9717" width="11.5703125" style="100" bestFit="1" customWidth="1"/>
    <col min="9718" max="9718" width="9.28515625" style="100" bestFit="1" customWidth="1"/>
    <col min="9719" max="9719" width="11.140625" style="100" bestFit="1" customWidth="1"/>
    <col min="9720" max="9720" width="10.28515625" style="100" bestFit="1" customWidth="1"/>
    <col min="9721" max="9726" width="9.140625" style="100"/>
    <col min="9727" max="9727" width="12.85546875" style="100" customWidth="1"/>
    <col min="9728" max="9728" width="7.7109375" style="100" customWidth="1"/>
    <col min="9729" max="9963" width="9.140625" style="100"/>
    <col min="9964" max="9964" width="21.28515625" style="100" customWidth="1"/>
    <col min="9965" max="9965" width="16.7109375" style="100" customWidth="1"/>
    <col min="9966" max="9966" width="14.140625" style="100" customWidth="1"/>
    <col min="9967" max="9967" width="13.7109375" style="100" customWidth="1"/>
    <col min="9968" max="9968" width="18.140625" style="100" customWidth="1"/>
    <col min="9969" max="9969" width="19.85546875" style="100" customWidth="1"/>
    <col min="9970" max="9970" width="6" style="100" customWidth="1"/>
    <col min="9971" max="9971" width="33.42578125" style="100" customWidth="1"/>
    <col min="9972" max="9972" width="12.5703125" style="100" customWidth="1"/>
    <col min="9973" max="9973" width="11.5703125" style="100" bestFit="1" customWidth="1"/>
    <col min="9974" max="9974" width="9.28515625" style="100" bestFit="1" customWidth="1"/>
    <col min="9975" max="9975" width="11.140625" style="100" bestFit="1" customWidth="1"/>
    <col min="9976" max="9976" width="10.28515625" style="100" bestFit="1" customWidth="1"/>
    <col min="9977" max="9982" width="9.140625" style="100"/>
    <col min="9983" max="9983" width="12.85546875" style="100" customWidth="1"/>
    <col min="9984" max="9984" width="7.7109375" style="100" customWidth="1"/>
    <col min="9985" max="10219" width="9.140625" style="100"/>
    <col min="10220" max="10220" width="21.28515625" style="100" customWidth="1"/>
    <col min="10221" max="10221" width="16.7109375" style="100" customWidth="1"/>
    <col min="10222" max="10222" width="14.140625" style="100" customWidth="1"/>
    <col min="10223" max="10223" width="13.7109375" style="100" customWidth="1"/>
    <col min="10224" max="10224" width="18.140625" style="100" customWidth="1"/>
    <col min="10225" max="10225" width="19.85546875" style="100" customWidth="1"/>
    <col min="10226" max="10226" width="6" style="100" customWidth="1"/>
    <col min="10227" max="10227" width="33.42578125" style="100" customWidth="1"/>
    <col min="10228" max="10228" width="12.5703125" style="100" customWidth="1"/>
    <col min="10229" max="10229" width="11.5703125" style="100" bestFit="1" customWidth="1"/>
    <col min="10230" max="10230" width="9.28515625" style="100" bestFit="1" customWidth="1"/>
    <col min="10231" max="10231" width="11.140625" style="100" bestFit="1" customWidth="1"/>
    <col min="10232" max="10232" width="10.28515625" style="100" bestFit="1" customWidth="1"/>
    <col min="10233" max="10238" width="9.140625" style="100"/>
    <col min="10239" max="10239" width="12.85546875" style="100" customWidth="1"/>
    <col min="10240" max="10240" width="7.7109375" style="100" customWidth="1"/>
    <col min="10241" max="10475" width="9.140625" style="100"/>
    <col min="10476" max="10476" width="21.28515625" style="100" customWidth="1"/>
    <col min="10477" max="10477" width="16.7109375" style="100" customWidth="1"/>
    <col min="10478" max="10478" width="14.140625" style="100" customWidth="1"/>
    <col min="10479" max="10479" width="13.7109375" style="100" customWidth="1"/>
    <col min="10480" max="10480" width="18.140625" style="100" customWidth="1"/>
    <col min="10481" max="10481" width="19.85546875" style="100" customWidth="1"/>
    <col min="10482" max="10482" width="6" style="100" customWidth="1"/>
    <col min="10483" max="10483" width="33.42578125" style="100" customWidth="1"/>
    <col min="10484" max="10484" width="12.5703125" style="100" customWidth="1"/>
    <col min="10485" max="10485" width="11.5703125" style="100" bestFit="1" customWidth="1"/>
    <col min="10486" max="10486" width="9.28515625" style="100" bestFit="1" customWidth="1"/>
    <col min="10487" max="10487" width="11.140625" style="100" bestFit="1" customWidth="1"/>
    <col min="10488" max="10488" width="10.28515625" style="100" bestFit="1" customWidth="1"/>
    <col min="10489" max="10494" width="9.140625" style="100"/>
    <col min="10495" max="10495" width="12.85546875" style="100" customWidth="1"/>
    <col min="10496" max="10496" width="7.7109375" style="100" customWidth="1"/>
    <col min="10497" max="10731" width="9.140625" style="100"/>
    <col min="10732" max="10732" width="21.28515625" style="100" customWidth="1"/>
    <col min="10733" max="10733" width="16.7109375" style="100" customWidth="1"/>
    <col min="10734" max="10734" width="14.140625" style="100" customWidth="1"/>
    <col min="10735" max="10735" width="13.7109375" style="100" customWidth="1"/>
    <col min="10736" max="10736" width="18.140625" style="100" customWidth="1"/>
    <col min="10737" max="10737" width="19.85546875" style="100" customWidth="1"/>
    <col min="10738" max="10738" width="6" style="100" customWidth="1"/>
    <col min="10739" max="10739" width="33.42578125" style="100" customWidth="1"/>
    <col min="10740" max="10740" width="12.5703125" style="100" customWidth="1"/>
    <col min="10741" max="10741" width="11.5703125" style="100" bestFit="1" customWidth="1"/>
    <col min="10742" max="10742" width="9.28515625" style="100" bestFit="1" customWidth="1"/>
    <col min="10743" max="10743" width="11.140625" style="100" bestFit="1" customWidth="1"/>
    <col min="10744" max="10744" width="10.28515625" style="100" bestFit="1" customWidth="1"/>
    <col min="10745" max="10750" width="9.140625" style="100"/>
    <col min="10751" max="10751" width="12.85546875" style="100" customWidth="1"/>
    <col min="10752" max="10752" width="7.7109375" style="100" customWidth="1"/>
    <col min="10753" max="10987" width="9.140625" style="100"/>
    <col min="10988" max="10988" width="21.28515625" style="100" customWidth="1"/>
    <col min="10989" max="10989" width="16.7109375" style="100" customWidth="1"/>
    <col min="10990" max="10990" width="14.140625" style="100" customWidth="1"/>
    <col min="10991" max="10991" width="13.7109375" style="100" customWidth="1"/>
    <col min="10992" max="10992" width="18.140625" style="100" customWidth="1"/>
    <col min="10993" max="10993" width="19.85546875" style="100" customWidth="1"/>
    <col min="10994" max="10994" width="6" style="100" customWidth="1"/>
    <col min="10995" max="10995" width="33.42578125" style="100" customWidth="1"/>
    <col min="10996" max="10996" width="12.5703125" style="100" customWidth="1"/>
    <col min="10997" max="10997" width="11.5703125" style="100" bestFit="1" customWidth="1"/>
    <col min="10998" max="10998" width="9.28515625" style="100" bestFit="1" customWidth="1"/>
    <col min="10999" max="10999" width="11.140625" style="100" bestFit="1" customWidth="1"/>
    <col min="11000" max="11000" width="10.28515625" style="100" bestFit="1" customWidth="1"/>
    <col min="11001" max="11006" width="9.140625" style="100"/>
    <col min="11007" max="11007" width="12.85546875" style="100" customWidth="1"/>
    <col min="11008" max="11008" width="7.7109375" style="100" customWidth="1"/>
    <col min="11009" max="11243" width="9.140625" style="100"/>
    <col min="11244" max="11244" width="21.28515625" style="100" customWidth="1"/>
    <col min="11245" max="11245" width="16.7109375" style="100" customWidth="1"/>
    <col min="11246" max="11246" width="14.140625" style="100" customWidth="1"/>
    <col min="11247" max="11247" width="13.7109375" style="100" customWidth="1"/>
    <col min="11248" max="11248" width="18.140625" style="100" customWidth="1"/>
    <col min="11249" max="11249" width="19.85546875" style="100" customWidth="1"/>
    <col min="11250" max="11250" width="6" style="100" customWidth="1"/>
    <col min="11251" max="11251" width="33.42578125" style="100" customWidth="1"/>
    <col min="11252" max="11252" width="12.5703125" style="100" customWidth="1"/>
    <col min="11253" max="11253" width="11.5703125" style="100" bestFit="1" customWidth="1"/>
    <col min="11254" max="11254" width="9.28515625" style="100" bestFit="1" customWidth="1"/>
    <col min="11255" max="11255" width="11.140625" style="100" bestFit="1" customWidth="1"/>
    <col min="11256" max="11256" width="10.28515625" style="100" bestFit="1" customWidth="1"/>
    <col min="11257" max="11262" width="9.140625" style="100"/>
    <col min="11263" max="11263" width="12.85546875" style="100" customWidth="1"/>
    <col min="11264" max="11264" width="7.7109375" style="100" customWidth="1"/>
    <col min="11265" max="11499" width="9.140625" style="100"/>
    <col min="11500" max="11500" width="21.28515625" style="100" customWidth="1"/>
    <col min="11501" max="11501" width="16.7109375" style="100" customWidth="1"/>
    <col min="11502" max="11502" width="14.140625" style="100" customWidth="1"/>
    <col min="11503" max="11503" width="13.7109375" style="100" customWidth="1"/>
    <col min="11504" max="11504" width="18.140625" style="100" customWidth="1"/>
    <col min="11505" max="11505" width="19.85546875" style="100" customWidth="1"/>
    <col min="11506" max="11506" width="6" style="100" customWidth="1"/>
    <col min="11507" max="11507" width="33.42578125" style="100" customWidth="1"/>
    <col min="11508" max="11508" width="12.5703125" style="100" customWidth="1"/>
    <col min="11509" max="11509" width="11.5703125" style="100" bestFit="1" customWidth="1"/>
    <col min="11510" max="11510" width="9.28515625" style="100" bestFit="1" customWidth="1"/>
    <col min="11511" max="11511" width="11.140625" style="100" bestFit="1" customWidth="1"/>
    <col min="11512" max="11512" width="10.28515625" style="100" bestFit="1" customWidth="1"/>
    <col min="11513" max="11518" width="9.140625" style="100"/>
    <col min="11519" max="11519" width="12.85546875" style="100" customWidth="1"/>
    <col min="11520" max="11520" width="7.7109375" style="100" customWidth="1"/>
    <col min="11521" max="11755" width="9.140625" style="100"/>
    <col min="11756" max="11756" width="21.28515625" style="100" customWidth="1"/>
    <col min="11757" max="11757" width="16.7109375" style="100" customWidth="1"/>
    <col min="11758" max="11758" width="14.140625" style="100" customWidth="1"/>
    <col min="11759" max="11759" width="13.7109375" style="100" customWidth="1"/>
    <col min="11760" max="11760" width="18.140625" style="100" customWidth="1"/>
    <col min="11761" max="11761" width="19.85546875" style="100" customWidth="1"/>
    <col min="11762" max="11762" width="6" style="100" customWidth="1"/>
    <col min="11763" max="11763" width="33.42578125" style="100" customWidth="1"/>
    <col min="11764" max="11764" width="12.5703125" style="100" customWidth="1"/>
    <col min="11765" max="11765" width="11.5703125" style="100" bestFit="1" customWidth="1"/>
    <col min="11766" max="11766" width="9.28515625" style="100" bestFit="1" customWidth="1"/>
    <col min="11767" max="11767" width="11.140625" style="100" bestFit="1" customWidth="1"/>
    <col min="11768" max="11768" width="10.28515625" style="100" bestFit="1" customWidth="1"/>
    <col min="11769" max="11774" width="9.140625" style="100"/>
    <col min="11775" max="11775" width="12.85546875" style="100" customWidth="1"/>
    <col min="11776" max="11776" width="7.7109375" style="100" customWidth="1"/>
    <col min="11777" max="12011" width="9.140625" style="100"/>
    <col min="12012" max="12012" width="21.28515625" style="100" customWidth="1"/>
    <col min="12013" max="12013" width="16.7109375" style="100" customWidth="1"/>
    <col min="12014" max="12014" width="14.140625" style="100" customWidth="1"/>
    <col min="12015" max="12015" width="13.7109375" style="100" customWidth="1"/>
    <col min="12016" max="12016" width="18.140625" style="100" customWidth="1"/>
    <col min="12017" max="12017" width="19.85546875" style="100" customWidth="1"/>
    <col min="12018" max="12018" width="6" style="100" customWidth="1"/>
    <col min="12019" max="12019" width="33.42578125" style="100" customWidth="1"/>
    <col min="12020" max="12020" width="12.5703125" style="100" customWidth="1"/>
    <col min="12021" max="12021" width="11.5703125" style="100" bestFit="1" customWidth="1"/>
    <col min="12022" max="12022" width="9.28515625" style="100" bestFit="1" customWidth="1"/>
    <col min="12023" max="12023" width="11.140625" style="100" bestFit="1" customWidth="1"/>
    <col min="12024" max="12024" width="10.28515625" style="100" bestFit="1" customWidth="1"/>
    <col min="12025" max="12030" width="9.140625" style="100"/>
    <col min="12031" max="12031" width="12.85546875" style="100" customWidth="1"/>
    <col min="12032" max="12032" width="7.7109375" style="100" customWidth="1"/>
    <col min="12033" max="12267" width="9.140625" style="100"/>
    <col min="12268" max="12268" width="21.28515625" style="100" customWidth="1"/>
    <col min="12269" max="12269" width="16.7109375" style="100" customWidth="1"/>
    <col min="12270" max="12270" width="14.140625" style="100" customWidth="1"/>
    <col min="12271" max="12271" width="13.7109375" style="100" customWidth="1"/>
    <col min="12272" max="12272" width="18.140625" style="100" customWidth="1"/>
    <col min="12273" max="12273" width="19.85546875" style="100" customWidth="1"/>
    <col min="12274" max="12274" width="6" style="100" customWidth="1"/>
    <col min="12275" max="12275" width="33.42578125" style="100" customWidth="1"/>
    <col min="12276" max="12276" width="12.5703125" style="100" customWidth="1"/>
    <col min="12277" max="12277" width="11.5703125" style="100" bestFit="1" customWidth="1"/>
    <col min="12278" max="12278" width="9.28515625" style="100" bestFit="1" customWidth="1"/>
    <col min="12279" max="12279" width="11.140625" style="100" bestFit="1" customWidth="1"/>
    <col min="12280" max="12280" width="10.28515625" style="100" bestFit="1" customWidth="1"/>
    <col min="12281" max="12286" width="9.140625" style="100"/>
    <col min="12287" max="12287" width="12.85546875" style="100" customWidth="1"/>
    <col min="12288" max="12288" width="7.7109375" style="100" customWidth="1"/>
    <col min="12289" max="12523" width="9.140625" style="100"/>
    <col min="12524" max="12524" width="21.28515625" style="100" customWidth="1"/>
    <col min="12525" max="12525" width="16.7109375" style="100" customWidth="1"/>
    <col min="12526" max="12526" width="14.140625" style="100" customWidth="1"/>
    <col min="12527" max="12527" width="13.7109375" style="100" customWidth="1"/>
    <col min="12528" max="12528" width="18.140625" style="100" customWidth="1"/>
    <col min="12529" max="12529" width="19.85546875" style="100" customWidth="1"/>
    <col min="12530" max="12530" width="6" style="100" customWidth="1"/>
    <col min="12531" max="12531" width="33.42578125" style="100" customWidth="1"/>
    <col min="12532" max="12532" width="12.5703125" style="100" customWidth="1"/>
    <col min="12533" max="12533" width="11.5703125" style="100" bestFit="1" customWidth="1"/>
    <col min="12534" max="12534" width="9.28515625" style="100" bestFit="1" customWidth="1"/>
    <col min="12535" max="12535" width="11.140625" style="100" bestFit="1" customWidth="1"/>
    <col min="12536" max="12536" width="10.28515625" style="100" bestFit="1" customWidth="1"/>
    <col min="12537" max="12542" width="9.140625" style="100"/>
    <col min="12543" max="12543" width="12.85546875" style="100" customWidth="1"/>
    <col min="12544" max="12544" width="7.7109375" style="100" customWidth="1"/>
    <col min="12545" max="12779" width="9.140625" style="100"/>
    <col min="12780" max="12780" width="21.28515625" style="100" customWidth="1"/>
    <col min="12781" max="12781" width="16.7109375" style="100" customWidth="1"/>
    <col min="12782" max="12782" width="14.140625" style="100" customWidth="1"/>
    <col min="12783" max="12783" width="13.7109375" style="100" customWidth="1"/>
    <col min="12784" max="12784" width="18.140625" style="100" customWidth="1"/>
    <col min="12785" max="12785" width="19.85546875" style="100" customWidth="1"/>
    <col min="12786" max="12786" width="6" style="100" customWidth="1"/>
    <col min="12787" max="12787" width="33.42578125" style="100" customWidth="1"/>
    <col min="12788" max="12788" width="12.5703125" style="100" customWidth="1"/>
    <col min="12789" max="12789" width="11.5703125" style="100" bestFit="1" customWidth="1"/>
    <col min="12790" max="12790" width="9.28515625" style="100" bestFit="1" customWidth="1"/>
    <col min="12791" max="12791" width="11.140625" style="100" bestFit="1" customWidth="1"/>
    <col min="12792" max="12792" width="10.28515625" style="100" bestFit="1" customWidth="1"/>
    <col min="12793" max="12798" width="9.140625" style="100"/>
    <col min="12799" max="12799" width="12.85546875" style="100" customWidth="1"/>
    <col min="12800" max="12800" width="7.7109375" style="100" customWidth="1"/>
    <col min="12801" max="13035" width="9.140625" style="100"/>
    <col min="13036" max="13036" width="21.28515625" style="100" customWidth="1"/>
    <col min="13037" max="13037" width="16.7109375" style="100" customWidth="1"/>
    <col min="13038" max="13038" width="14.140625" style="100" customWidth="1"/>
    <col min="13039" max="13039" width="13.7109375" style="100" customWidth="1"/>
    <col min="13040" max="13040" width="18.140625" style="100" customWidth="1"/>
    <col min="13041" max="13041" width="19.85546875" style="100" customWidth="1"/>
    <col min="13042" max="13042" width="6" style="100" customWidth="1"/>
    <col min="13043" max="13043" width="33.42578125" style="100" customWidth="1"/>
    <col min="13044" max="13044" width="12.5703125" style="100" customWidth="1"/>
    <col min="13045" max="13045" width="11.5703125" style="100" bestFit="1" customWidth="1"/>
    <col min="13046" max="13046" width="9.28515625" style="100" bestFit="1" customWidth="1"/>
    <col min="13047" max="13047" width="11.140625" style="100" bestFit="1" customWidth="1"/>
    <col min="13048" max="13048" width="10.28515625" style="100" bestFit="1" customWidth="1"/>
    <col min="13049" max="13054" width="9.140625" style="100"/>
    <col min="13055" max="13055" width="12.85546875" style="100" customWidth="1"/>
    <col min="13056" max="13056" width="7.7109375" style="100" customWidth="1"/>
    <col min="13057" max="13291" width="9.140625" style="100"/>
    <col min="13292" max="13292" width="21.28515625" style="100" customWidth="1"/>
    <col min="13293" max="13293" width="16.7109375" style="100" customWidth="1"/>
    <col min="13294" max="13294" width="14.140625" style="100" customWidth="1"/>
    <col min="13295" max="13295" width="13.7109375" style="100" customWidth="1"/>
    <col min="13296" max="13296" width="18.140625" style="100" customWidth="1"/>
    <col min="13297" max="13297" width="19.85546875" style="100" customWidth="1"/>
    <col min="13298" max="13298" width="6" style="100" customWidth="1"/>
    <col min="13299" max="13299" width="33.42578125" style="100" customWidth="1"/>
    <col min="13300" max="13300" width="12.5703125" style="100" customWidth="1"/>
    <col min="13301" max="13301" width="11.5703125" style="100" bestFit="1" customWidth="1"/>
    <col min="13302" max="13302" width="9.28515625" style="100" bestFit="1" customWidth="1"/>
    <col min="13303" max="13303" width="11.140625" style="100" bestFit="1" customWidth="1"/>
    <col min="13304" max="13304" width="10.28515625" style="100" bestFit="1" customWidth="1"/>
    <col min="13305" max="13310" width="9.140625" style="100"/>
    <col min="13311" max="13311" width="12.85546875" style="100" customWidth="1"/>
    <col min="13312" max="13312" width="7.7109375" style="100" customWidth="1"/>
    <col min="13313" max="13547" width="9.140625" style="100"/>
    <col min="13548" max="13548" width="21.28515625" style="100" customWidth="1"/>
    <col min="13549" max="13549" width="16.7109375" style="100" customWidth="1"/>
    <col min="13550" max="13550" width="14.140625" style="100" customWidth="1"/>
    <col min="13551" max="13551" width="13.7109375" style="100" customWidth="1"/>
    <col min="13552" max="13552" width="18.140625" style="100" customWidth="1"/>
    <col min="13553" max="13553" width="19.85546875" style="100" customWidth="1"/>
    <col min="13554" max="13554" width="6" style="100" customWidth="1"/>
    <col min="13555" max="13555" width="33.42578125" style="100" customWidth="1"/>
    <col min="13556" max="13556" width="12.5703125" style="100" customWidth="1"/>
    <col min="13557" max="13557" width="11.5703125" style="100" bestFit="1" customWidth="1"/>
    <col min="13558" max="13558" width="9.28515625" style="100" bestFit="1" customWidth="1"/>
    <col min="13559" max="13559" width="11.140625" style="100" bestFit="1" customWidth="1"/>
    <col min="13560" max="13560" width="10.28515625" style="100" bestFit="1" customWidth="1"/>
    <col min="13561" max="13566" width="9.140625" style="100"/>
    <col min="13567" max="13567" width="12.85546875" style="100" customWidth="1"/>
    <col min="13568" max="13568" width="7.7109375" style="100" customWidth="1"/>
    <col min="13569" max="13803" width="9.140625" style="100"/>
    <col min="13804" max="13804" width="21.28515625" style="100" customWidth="1"/>
    <col min="13805" max="13805" width="16.7109375" style="100" customWidth="1"/>
    <col min="13806" max="13806" width="14.140625" style="100" customWidth="1"/>
    <col min="13807" max="13807" width="13.7109375" style="100" customWidth="1"/>
    <col min="13808" max="13808" width="18.140625" style="100" customWidth="1"/>
    <col min="13809" max="13809" width="19.85546875" style="100" customWidth="1"/>
    <col min="13810" max="13810" width="6" style="100" customWidth="1"/>
    <col min="13811" max="13811" width="33.42578125" style="100" customWidth="1"/>
    <col min="13812" max="13812" width="12.5703125" style="100" customWidth="1"/>
    <col min="13813" max="13813" width="11.5703125" style="100" bestFit="1" customWidth="1"/>
    <col min="13814" max="13814" width="9.28515625" style="100" bestFit="1" customWidth="1"/>
    <col min="13815" max="13815" width="11.140625" style="100" bestFit="1" customWidth="1"/>
    <col min="13816" max="13816" width="10.28515625" style="100" bestFit="1" customWidth="1"/>
    <col min="13817" max="13822" width="9.140625" style="100"/>
    <col min="13823" max="13823" width="12.85546875" style="100" customWidth="1"/>
    <col min="13824" max="13824" width="7.7109375" style="100" customWidth="1"/>
    <col min="13825" max="14059" width="9.140625" style="100"/>
    <col min="14060" max="14060" width="21.28515625" style="100" customWidth="1"/>
    <col min="14061" max="14061" width="16.7109375" style="100" customWidth="1"/>
    <col min="14062" max="14062" width="14.140625" style="100" customWidth="1"/>
    <col min="14063" max="14063" width="13.7109375" style="100" customWidth="1"/>
    <col min="14064" max="14064" width="18.140625" style="100" customWidth="1"/>
    <col min="14065" max="14065" width="19.85546875" style="100" customWidth="1"/>
    <col min="14066" max="14066" width="6" style="100" customWidth="1"/>
    <col min="14067" max="14067" width="33.42578125" style="100" customWidth="1"/>
    <col min="14068" max="14068" width="12.5703125" style="100" customWidth="1"/>
    <col min="14069" max="14069" width="11.5703125" style="100" bestFit="1" customWidth="1"/>
    <col min="14070" max="14070" width="9.28515625" style="100" bestFit="1" customWidth="1"/>
    <col min="14071" max="14071" width="11.140625" style="100" bestFit="1" customWidth="1"/>
    <col min="14072" max="14072" width="10.28515625" style="100" bestFit="1" customWidth="1"/>
    <col min="14073" max="14078" width="9.140625" style="100"/>
    <col min="14079" max="14079" width="12.85546875" style="100" customWidth="1"/>
    <col min="14080" max="14080" width="7.7109375" style="100" customWidth="1"/>
    <col min="14081" max="14315" width="9.140625" style="100"/>
    <col min="14316" max="14316" width="21.28515625" style="100" customWidth="1"/>
    <col min="14317" max="14317" width="16.7109375" style="100" customWidth="1"/>
    <col min="14318" max="14318" width="14.140625" style="100" customWidth="1"/>
    <col min="14319" max="14319" width="13.7109375" style="100" customWidth="1"/>
    <col min="14320" max="14320" width="18.140625" style="100" customWidth="1"/>
    <col min="14321" max="14321" width="19.85546875" style="100" customWidth="1"/>
    <col min="14322" max="14322" width="6" style="100" customWidth="1"/>
    <col min="14323" max="14323" width="33.42578125" style="100" customWidth="1"/>
    <col min="14324" max="14324" width="12.5703125" style="100" customWidth="1"/>
    <col min="14325" max="14325" width="11.5703125" style="100" bestFit="1" customWidth="1"/>
    <col min="14326" max="14326" width="9.28515625" style="100" bestFit="1" customWidth="1"/>
    <col min="14327" max="14327" width="11.140625" style="100" bestFit="1" customWidth="1"/>
    <col min="14328" max="14328" width="10.28515625" style="100" bestFit="1" customWidth="1"/>
    <col min="14329" max="14334" width="9.140625" style="100"/>
    <col min="14335" max="14335" width="12.85546875" style="100" customWidth="1"/>
    <col min="14336" max="14336" width="7.7109375" style="100" customWidth="1"/>
    <col min="14337" max="14571" width="9.140625" style="100"/>
    <col min="14572" max="14572" width="21.28515625" style="100" customWidth="1"/>
    <col min="14573" max="14573" width="16.7109375" style="100" customWidth="1"/>
    <col min="14574" max="14574" width="14.140625" style="100" customWidth="1"/>
    <col min="14575" max="14575" width="13.7109375" style="100" customWidth="1"/>
    <col min="14576" max="14576" width="18.140625" style="100" customWidth="1"/>
    <col min="14577" max="14577" width="19.85546875" style="100" customWidth="1"/>
    <col min="14578" max="14578" width="6" style="100" customWidth="1"/>
    <col min="14579" max="14579" width="33.42578125" style="100" customWidth="1"/>
    <col min="14580" max="14580" width="12.5703125" style="100" customWidth="1"/>
    <col min="14581" max="14581" width="11.5703125" style="100" bestFit="1" customWidth="1"/>
    <col min="14582" max="14582" width="9.28515625" style="100" bestFit="1" customWidth="1"/>
    <col min="14583" max="14583" width="11.140625" style="100" bestFit="1" customWidth="1"/>
    <col min="14584" max="14584" width="10.28515625" style="100" bestFit="1" customWidth="1"/>
    <col min="14585" max="14590" width="9.140625" style="100"/>
    <col min="14591" max="14591" width="12.85546875" style="100" customWidth="1"/>
    <col min="14592" max="14592" width="7.7109375" style="100" customWidth="1"/>
    <col min="14593" max="14827" width="9.140625" style="100"/>
    <col min="14828" max="14828" width="21.28515625" style="100" customWidth="1"/>
    <col min="14829" max="14829" width="16.7109375" style="100" customWidth="1"/>
    <col min="14830" max="14830" width="14.140625" style="100" customWidth="1"/>
    <col min="14831" max="14831" width="13.7109375" style="100" customWidth="1"/>
    <col min="14832" max="14832" width="18.140625" style="100" customWidth="1"/>
    <col min="14833" max="14833" width="19.85546875" style="100" customWidth="1"/>
    <col min="14834" max="14834" width="6" style="100" customWidth="1"/>
    <col min="14835" max="14835" width="33.42578125" style="100" customWidth="1"/>
    <col min="14836" max="14836" width="12.5703125" style="100" customWidth="1"/>
    <col min="14837" max="14837" width="11.5703125" style="100" bestFit="1" customWidth="1"/>
    <col min="14838" max="14838" width="9.28515625" style="100" bestFit="1" customWidth="1"/>
    <col min="14839" max="14839" width="11.140625" style="100" bestFit="1" customWidth="1"/>
    <col min="14840" max="14840" width="10.28515625" style="100" bestFit="1" customWidth="1"/>
    <col min="14841" max="14846" width="9.140625" style="100"/>
    <col min="14847" max="14847" width="12.85546875" style="100" customWidth="1"/>
    <col min="14848" max="14848" width="7.7109375" style="100" customWidth="1"/>
    <col min="14849" max="15083" width="9.140625" style="100"/>
    <col min="15084" max="15084" width="21.28515625" style="100" customWidth="1"/>
    <col min="15085" max="15085" width="16.7109375" style="100" customWidth="1"/>
    <col min="15086" max="15086" width="14.140625" style="100" customWidth="1"/>
    <col min="15087" max="15087" width="13.7109375" style="100" customWidth="1"/>
    <col min="15088" max="15088" width="18.140625" style="100" customWidth="1"/>
    <col min="15089" max="15089" width="19.85546875" style="100" customWidth="1"/>
    <col min="15090" max="15090" width="6" style="100" customWidth="1"/>
    <col min="15091" max="15091" width="33.42578125" style="100" customWidth="1"/>
    <col min="15092" max="15092" width="12.5703125" style="100" customWidth="1"/>
    <col min="15093" max="15093" width="11.5703125" style="100" bestFit="1" customWidth="1"/>
    <col min="15094" max="15094" width="9.28515625" style="100" bestFit="1" customWidth="1"/>
    <col min="15095" max="15095" width="11.140625" style="100" bestFit="1" customWidth="1"/>
    <col min="15096" max="15096" width="10.28515625" style="100" bestFit="1" customWidth="1"/>
    <col min="15097" max="15102" width="9.140625" style="100"/>
    <col min="15103" max="15103" width="12.85546875" style="100" customWidth="1"/>
    <col min="15104" max="15104" width="7.7109375" style="100" customWidth="1"/>
    <col min="15105" max="15339" width="9.140625" style="100"/>
    <col min="15340" max="15340" width="21.28515625" style="100" customWidth="1"/>
    <col min="15341" max="15341" width="16.7109375" style="100" customWidth="1"/>
    <col min="15342" max="15342" width="14.140625" style="100" customWidth="1"/>
    <col min="15343" max="15343" width="13.7109375" style="100" customWidth="1"/>
    <col min="15344" max="15344" width="18.140625" style="100" customWidth="1"/>
    <col min="15345" max="15345" width="19.85546875" style="100" customWidth="1"/>
    <col min="15346" max="15346" width="6" style="100" customWidth="1"/>
    <col min="15347" max="15347" width="33.42578125" style="100" customWidth="1"/>
    <col min="15348" max="15348" width="12.5703125" style="100" customWidth="1"/>
    <col min="15349" max="15349" width="11.5703125" style="100" bestFit="1" customWidth="1"/>
    <col min="15350" max="15350" width="9.28515625" style="100" bestFit="1" customWidth="1"/>
    <col min="15351" max="15351" width="11.140625" style="100" bestFit="1" customWidth="1"/>
    <col min="15352" max="15352" width="10.28515625" style="100" bestFit="1" customWidth="1"/>
    <col min="15353" max="15358" width="9.140625" style="100"/>
    <col min="15359" max="15359" width="12.85546875" style="100" customWidth="1"/>
    <col min="15360" max="15360" width="7.7109375" style="100" customWidth="1"/>
    <col min="15361" max="15595" width="9.140625" style="100"/>
    <col min="15596" max="15596" width="21.28515625" style="100" customWidth="1"/>
    <col min="15597" max="15597" width="16.7109375" style="100" customWidth="1"/>
    <col min="15598" max="15598" width="14.140625" style="100" customWidth="1"/>
    <col min="15599" max="15599" width="13.7109375" style="100" customWidth="1"/>
    <col min="15600" max="15600" width="18.140625" style="100" customWidth="1"/>
    <col min="15601" max="15601" width="19.85546875" style="100" customWidth="1"/>
    <col min="15602" max="15602" width="6" style="100" customWidth="1"/>
    <col min="15603" max="15603" width="33.42578125" style="100" customWidth="1"/>
    <col min="15604" max="15604" width="12.5703125" style="100" customWidth="1"/>
    <col min="15605" max="15605" width="11.5703125" style="100" bestFit="1" customWidth="1"/>
    <col min="15606" max="15606" width="9.28515625" style="100" bestFit="1" customWidth="1"/>
    <col min="15607" max="15607" width="11.140625" style="100" bestFit="1" customWidth="1"/>
    <col min="15608" max="15608" width="10.28515625" style="100" bestFit="1" customWidth="1"/>
    <col min="15609" max="15614" width="9.140625" style="100"/>
    <col min="15615" max="15615" width="12.85546875" style="100" customWidth="1"/>
    <col min="15616" max="15616" width="7.7109375" style="100" customWidth="1"/>
    <col min="15617" max="15851" width="9.140625" style="100"/>
    <col min="15852" max="15852" width="21.28515625" style="100" customWidth="1"/>
    <col min="15853" max="15853" width="16.7109375" style="100" customWidth="1"/>
    <col min="15854" max="15854" width="14.140625" style="100" customWidth="1"/>
    <col min="15855" max="15855" width="13.7109375" style="100" customWidth="1"/>
    <col min="15856" max="15856" width="18.140625" style="100" customWidth="1"/>
    <col min="15857" max="15857" width="19.85546875" style="100" customWidth="1"/>
    <col min="15858" max="15858" width="6" style="100" customWidth="1"/>
    <col min="15859" max="15859" width="33.42578125" style="100" customWidth="1"/>
    <col min="15860" max="15860" width="12.5703125" style="100" customWidth="1"/>
    <col min="15861" max="15861" width="11.5703125" style="100" bestFit="1" customWidth="1"/>
    <col min="15862" max="15862" width="9.28515625" style="100" bestFit="1" customWidth="1"/>
    <col min="15863" max="15863" width="11.140625" style="100" bestFit="1" customWidth="1"/>
    <col min="15864" max="15864" width="10.28515625" style="100" bestFit="1" customWidth="1"/>
    <col min="15865" max="15870" width="9.140625" style="100"/>
    <col min="15871" max="15871" width="12.85546875" style="100" customWidth="1"/>
    <col min="15872" max="15872" width="7.7109375" style="100" customWidth="1"/>
    <col min="15873" max="16107" width="9.140625" style="100"/>
    <col min="16108" max="16108" width="21.28515625" style="100" customWidth="1"/>
    <col min="16109" max="16109" width="16.7109375" style="100" customWidth="1"/>
    <col min="16110" max="16110" width="14.140625" style="100" customWidth="1"/>
    <col min="16111" max="16111" width="13.7109375" style="100" customWidth="1"/>
    <col min="16112" max="16112" width="18.140625" style="100" customWidth="1"/>
    <col min="16113" max="16113" width="19.85546875" style="100" customWidth="1"/>
    <col min="16114" max="16114" width="6" style="100" customWidth="1"/>
    <col min="16115" max="16115" width="33.42578125" style="100" customWidth="1"/>
    <col min="16116" max="16116" width="12.5703125" style="100" customWidth="1"/>
    <col min="16117" max="16117" width="11.5703125" style="100" bestFit="1" customWidth="1"/>
    <col min="16118" max="16118" width="9.28515625" style="100" bestFit="1" customWidth="1"/>
    <col min="16119" max="16119" width="11.140625" style="100" bestFit="1" customWidth="1"/>
    <col min="16120" max="16120" width="10.28515625" style="100" bestFit="1" customWidth="1"/>
    <col min="16121" max="16126" width="9.140625" style="100"/>
    <col min="16127" max="16127" width="12.85546875" style="100" customWidth="1"/>
    <col min="16128" max="16128" width="7.7109375" style="100" customWidth="1"/>
    <col min="16129" max="16384" width="9.140625" style="100"/>
  </cols>
  <sheetData>
    <row r="2" spans="1:5" x14ac:dyDescent="0.25">
      <c r="A2" s="297" t="s">
        <v>133</v>
      </c>
      <c r="B2" s="297"/>
      <c r="C2" s="297"/>
      <c r="D2" s="297"/>
      <c r="E2" s="297"/>
    </row>
    <row r="3" spans="1:5" x14ac:dyDescent="0.25">
      <c r="A3" s="297" t="s">
        <v>134</v>
      </c>
      <c r="B3" s="297"/>
      <c r="C3" s="297"/>
      <c r="D3" s="297"/>
      <c r="E3" s="297"/>
    </row>
    <row r="4" spans="1:5" x14ac:dyDescent="0.25">
      <c r="A4" s="223" t="s">
        <v>132</v>
      </c>
      <c r="B4" s="223"/>
      <c r="C4" s="223"/>
      <c r="D4" s="223"/>
      <c r="E4" s="223"/>
    </row>
    <row r="5" spans="1:5" x14ac:dyDescent="0.25">
      <c r="A5" s="129"/>
      <c r="B5" s="224"/>
      <c r="C5" s="224"/>
      <c r="D5" s="224"/>
      <c r="E5" s="129"/>
    </row>
    <row r="6" spans="1:5" x14ac:dyDescent="0.25">
      <c r="A6" s="225" t="s">
        <v>0</v>
      </c>
      <c r="B6" s="225"/>
      <c r="C6" s="225"/>
      <c r="D6" s="225"/>
      <c r="E6" s="225"/>
    </row>
    <row r="7" spans="1:5" x14ac:dyDescent="0.25">
      <c r="A7" s="206" t="s">
        <v>1</v>
      </c>
      <c r="B7" s="206"/>
      <c r="C7" s="206" t="s">
        <v>2</v>
      </c>
      <c r="D7" s="206"/>
      <c r="E7" s="206"/>
    </row>
    <row r="8" spans="1:5" x14ac:dyDescent="0.25">
      <c r="A8" s="206" t="s">
        <v>3</v>
      </c>
      <c r="B8" s="206"/>
      <c r="C8" s="206" t="s">
        <v>4</v>
      </c>
      <c r="D8" s="206"/>
      <c r="E8" s="206"/>
    </row>
    <row r="9" spans="1:5" x14ac:dyDescent="0.25">
      <c r="A9" s="206" t="s">
        <v>5</v>
      </c>
      <c r="B9" s="206"/>
      <c r="C9" s="206" t="s">
        <v>6</v>
      </c>
      <c r="D9" s="206"/>
      <c r="E9" s="206"/>
    </row>
    <row r="10" spans="1:5" x14ac:dyDescent="0.25">
      <c r="A10" s="206" t="s">
        <v>7</v>
      </c>
      <c r="B10" s="206"/>
      <c r="C10" s="206">
        <v>5143</v>
      </c>
      <c r="D10" s="206"/>
      <c r="E10" s="206"/>
    </row>
    <row r="11" spans="1:5" x14ac:dyDescent="0.25">
      <c r="A11" s="206" t="s">
        <v>8</v>
      </c>
      <c r="B11" s="206"/>
      <c r="C11" s="206" t="s">
        <v>173</v>
      </c>
      <c r="D11" s="206"/>
      <c r="E11" s="206"/>
    </row>
    <row r="12" spans="1:5" x14ac:dyDescent="0.25">
      <c r="A12" s="206" t="s">
        <v>9</v>
      </c>
      <c r="B12" s="206"/>
      <c r="C12" s="206" t="s">
        <v>10</v>
      </c>
      <c r="D12" s="206"/>
      <c r="E12" s="206"/>
    </row>
    <row r="13" spans="1:5" x14ac:dyDescent="0.25">
      <c r="A13" s="206" t="s">
        <v>122</v>
      </c>
      <c r="B13" s="206"/>
      <c r="C13" s="227"/>
      <c r="D13" s="206"/>
      <c r="E13" s="206"/>
    </row>
    <row r="14" spans="1:5" x14ac:dyDescent="0.25">
      <c r="A14" s="206" t="s">
        <v>123</v>
      </c>
      <c r="B14" s="206"/>
      <c r="C14" s="131" t="s">
        <v>11</v>
      </c>
      <c r="D14" s="131" t="s">
        <v>12</v>
      </c>
      <c r="E14" s="131" t="s">
        <v>13</v>
      </c>
    </row>
    <row r="15" spans="1:5" x14ac:dyDescent="0.25">
      <c r="A15" s="228"/>
      <c r="B15" s="229"/>
      <c r="C15" s="132">
        <v>1</v>
      </c>
      <c r="D15" s="133"/>
      <c r="E15" s="134"/>
    </row>
    <row r="16" spans="1:5" x14ac:dyDescent="0.25">
      <c r="A16" s="206" t="s">
        <v>14</v>
      </c>
      <c r="B16" s="206"/>
      <c r="C16" s="131" t="s">
        <v>11</v>
      </c>
      <c r="D16" s="131" t="s">
        <v>12</v>
      </c>
      <c r="E16" s="131" t="s">
        <v>13</v>
      </c>
    </row>
    <row r="17" spans="1:5" x14ac:dyDescent="0.25">
      <c r="A17" s="226"/>
      <c r="B17" s="226"/>
      <c r="C17" s="132">
        <v>2</v>
      </c>
      <c r="D17" s="136"/>
      <c r="E17" s="137"/>
    </row>
    <row r="18" spans="1:5" x14ac:dyDescent="0.25">
      <c r="A18" s="207" t="s">
        <v>15</v>
      </c>
      <c r="B18" s="208"/>
      <c r="C18" s="132"/>
      <c r="D18" s="133"/>
      <c r="E18" s="132"/>
    </row>
    <row r="19" spans="1:5" ht="44.25" customHeight="1" x14ac:dyDescent="0.25">
      <c r="A19" s="203" t="s">
        <v>126</v>
      </c>
      <c r="B19" s="203"/>
      <c r="C19" s="203"/>
      <c r="D19" s="203"/>
      <c r="E19" s="203"/>
    </row>
    <row r="20" spans="1:5" x14ac:dyDescent="0.25">
      <c r="A20" s="209" t="s">
        <v>16</v>
      </c>
      <c r="B20" s="210"/>
      <c r="C20" s="131" t="s">
        <v>17</v>
      </c>
      <c r="D20" s="131" t="s">
        <v>18</v>
      </c>
      <c r="E20" s="131" t="s">
        <v>19</v>
      </c>
    </row>
    <row r="21" spans="1:5" x14ac:dyDescent="0.25">
      <c r="A21" s="138" t="s">
        <v>20</v>
      </c>
      <c r="B21" s="139">
        <v>12</v>
      </c>
      <c r="C21" s="140">
        <v>30</v>
      </c>
      <c r="D21" s="139">
        <v>0</v>
      </c>
      <c r="E21" s="132">
        <f>C21+D21</f>
        <v>30</v>
      </c>
    </row>
    <row r="22" spans="1:5" x14ac:dyDescent="0.25">
      <c r="A22" s="211" t="s">
        <v>21</v>
      </c>
      <c r="B22" s="212"/>
      <c r="C22" s="213"/>
      <c r="D22" s="141"/>
      <c r="E22" s="141"/>
    </row>
    <row r="23" spans="1:5" x14ac:dyDescent="0.25">
      <c r="A23" s="141" t="s">
        <v>22</v>
      </c>
      <c r="B23" s="141"/>
      <c r="C23" s="142">
        <v>0.39650000000000002</v>
      </c>
      <c r="D23" s="141"/>
      <c r="E23" s="141"/>
    </row>
    <row r="24" spans="1:5" x14ac:dyDescent="0.25">
      <c r="A24" s="138" t="s">
        <v>23</v>
      </c>
      <c r="B24" s="141"/>
      <c r="C24" s="142">
        <v>0.39650000000000002</v>
      </c>
      <c r="D24" s="141"/>
      <c r="E24" s="141"/>
    </row>
    <row r="25" spans="1:5" x14ac:dyDescent="0.25">
      <c r="A25" s="207" t="s">
        <v>24</v>
      </c>
      <c r="B25" s="208"/>
      <c r="C25" s="142">
        <v>2.1600000000000001E-2</v>
      </c>
      <c r="D25" s="141"/>
      <c r="E25" s="141"/>
    </row>
    <row r="26" spans="1:5" x14ac:dyDescent="0.25">
      <c r="A26" s="141" t="s">
        <v>25</v>
      </c>
      <c r="B26" s="141"/>
      <c r="C26" s="142">
        <f>(100%-(C23+C24+C25))</f>
        <v>0.18540000000000001</v>
      </c>
      <c r="D26" s="141"/>
      <c r="E26" s="141"/>
    </row>
    <row r="27" spans="1:5" ht="15.75" thickBot="1" x14ac:dyDescent="0.3">
      <c r="A27" s="216" t="s">
        <v>26</v>
      </c>
      <c r="B27" s="217"/>
      <c r="C27" s="217"/>
      <c r="D27" s="217"/>
      <c r="E27" s="217"/>
    </row>
    <row r="28" spans="1:5" ht="15.75" thickBot="1" x14ac:dyDescent="0.3">
      <c r="A28" s="218" t="s">
        <v>5</v>
      </c>
      <c r="B28" s="218" t="s">
        <v>27</v>
      </c>
      <c r="C28" s="218" t="s">
        <v>28</v>
      </c>
      <c r="D28" s="230" t="s">
        <v>29</v>
      </c>
      <c r="E28" s="231"/>
    </row>
    <row r="29" spans="1:5" ht="27" thickBot="1" x14ac:dyDescent="0.3">
      <c r="A29" s="219"/>
      <c r="B29" s="219"/>
      <c r="C29" s="219"/>
      <c r="D29" s="143" t="s">
        <v>30</v>
      </c>
      <c r="E29" s="143" t="s">
        <v>31</v>
      </c>
    </row>
    <row r="30" spans="1:5" ht="15.75" thickBot="1" x14ac:dyDescent="0.3">
      <c r="A30" s="144" t="s">
        <v>32</v>
      </c>
      <c r="B30" s="145">
        <v>1</v>
      </c>
      <c r="C30" s="145">
        <v>30</v>
      </c>
      <c r="D30" s="146">
        <v>0.69040000000000001</v>
      </c>
      <c r="E30" s="147">
        <v>20.712299999999999</v>
      </c>
    </row>
    <row r="31" spans="1:5" ht="15.75" thickBot="1" x14ac:dyDescent="0.3">
      <c r="A31" s="148" t="s">
        <v>33</v>
      </c>
      <c r="B31" s="145">
        <v>1</v>
      </c>
      <c r="C31" s="145">
        <v>1</v>
      </c>
      <c r="D31" s="146">
        <v>1</v>
      </c>
      <c r="E31" s="149">
        <v>1</v>
      </c>
    </row>
    <row r="32" spans="1:5" ht="15.75" customHeight="1" thickBot="1" x14ac:dyDescent="0.3">
      <c r="A32" s="148" t="s">
        <v>34</v>
      </c>
      <c r="B32" s="145">
        <v>9.2200000000000004E-2</v>
      </c>
      <c r="C32" s="145">
        <v>15</v>
      </c>
      <c r="D32" s="146">
        <v>0.69040000000000001</v>
      </c>
      <c r="E32" s="149">
        <v>1.7</v>
      </c>
    </row>
    <row r="33" spans="1:5" ht="15.75" customHeight="1" thickBot="1" x14ac:dyDescent="0.3">
      <c r="A33" s="148" t="s">
        <v>35</v>
      </c>
      <c r="B33" s="145">
        <v>1</v>
      </c>
      <c r="C33" s="145">
        <v>5</v>
      </c>
      <c r="D33" s="146">
        <v>0.69040000000000001</v>
      </c>
      <c r="E33" s="147">
        <v>3.4521000000000002</v>
      </c>
    </row>
    <row r="34" spans="1:5" ht="15.75" thickBot="1" x14ac:dyDescent="0.3">
      <c r="A34" s="148" t="s">
        <v>36</v>
      </c>
      <c r="B34" s="145">
        <v>0.1522</v>
      </c>
      <c r="C34" s="145">
        <v>2</v>
      </c>
      <c r="D34" s="146">
        <v>1</v>
      </c>
      <c r="E34" s="147">
        <v>0.30630000000000002</v>
      </c>
    </row>
    <row r="35" spans="1:5" ht="15.75" thickBot="1" x14ac:dyDescent="0.3">
      <c r="A35" s="148" t="s">
        <v>37</v>
      </c>
      <c r="B35" s="145">
        <v>3.09E-2</v>
      </c>
      <c r="C35" s="145">
        <v>2</v>
      </c>
      <c r="D35" s="146">
        <v>0.69040000000000001</v>
      </c>
      <c r="E35" s="147">
        <v>4.1500000000000002E-2</v>
      </c>
    </row>
    <row r="36" spans="1:5" ht="15.75" thickBot="1" x14ac:dyDescent="0.3">
      <c r="A36" s="148" t="s">
        <v>38</v>
      </c>
      <c r="B36" s="145">
        <v>1.23E-2</v>
      </c>
      <c r="C36" s="145">
        <v>3</v>
      </c>
      <c r="D36" s="146">
        <v>1</v>
      </c>
      <c r="E36" s="147">
        <v>4.8899999999999999E-2</v>
      </c>
    </row>
    <row r="37" spans="1:5" ht="15.75" thickBot="1" x14ac:dyDescent="0.3">
      <c r="A37" s="148" t="s">
        <v>39</v>
      </c>
      <c r="B37" s="145">
        <v>0.02</v>
      </c>
      <c r="C37" s="145">
        <v>1</v>
      </c>
      <c r="D37" s="146">
        <v>1</v>
      </c>
      <c r="E37" s="149">
        <v>0.02</v>
      </c>
    </row>
    <row r="38" spans="1:5" x14ac:dyDescent="0.25">
      <c r="A38" s="150" t="s">
        <v>40</v>
      </c>
      <c r="B38" s="151">
        <v>4.0000000000000001E-3</v>
      </c>
      <c r="C38" s="151">
        <v>1</v>
      </c>
      <c r="D38" s="152">
        <v>1</v>
      </c>
      <c r="E38" s="153">
        <v>4.0000000000000001E-3</v>
      </c>
    </row>
    <row r="39" spans="1:5" x14ac:dyDescent="0.25">
      <c r="A39" s="154" t="s">
        <v>41</v>
      </c>
      <c r="B39" s="155">
        <v>3.2099999999999997E-2</v>
      </c>
      <c r="C39" s="155">
        <v>5</v>
      </c>
      <c r="D39" s="156">
        <v>0.69040000000000001</v>
      </c>
      <c r="E39" s="157">
        <v>0.06</v>
      </c>
    </row>
    <row r="40" spans="1:5" ht="15.75" thickBot="1" x14ac:dyDescent="0.3">
      <c r="A40" s="148" t="s">
        <v>42</v>
      </c>
      <c r="B40" s="145">
        <v>2.8E-3</v>
      </c>
      <c r="C40" s="145">
        <v>180</v>
      </c>
      <c r="D40" s="146">
        <v>0.69040000000000001</v>
      </c>
      <c r="E40" s="149">
        <v>3.282</v>
      </c>
    </row>
    <row r="41" spans="1:5" x14ac:dyDescent="0.25">
      <c r="A41" s="150" t="s">
        <v>43</v>
      </c>
      <c r="B41" s="151">
        <v>2.0000000000000001E-4</v>
      </c>
      <c r="C41" s="151">
        <v>6</v>
      </c>
      <c r="D41" s="152">
        <v>1</v>
      </c>
      <c r="E41" s="158">
        <v>1.32E-2</v>
      </c>
    </row>
    <row r="42" spans="1:5" x14ac:dyDescent="0.25">
      <c r="A42" s="214" t="s">
        <v>44</v>
      </c>
      <c r="B42" s="214"/>
      <c r="C42" s="214"/>
      <c r="D42" s="214"/>
      <c r="E42" s="159">
        <f>SUM(E30:E41)</f>
        <v>30.6403</v>
      </c>
    </row>
    <row r="43" spans="1:5" x14ac:dyDescent="0.25">
      <c r="A43" s="317" t="s">
        <v>144</v>
      </c>
      <c r="B43" s="318"/>
      <c r="C43" s="318"/>
      <c r="D43" s="318"/>
      <c r="E43" s="171"/>
    </row>
    <row r="44" spans="1:5" x14ac:dyDescent="0.25">
      <c r="A44" s="304" t="s">
        <v>147</v>
      </c>
      <c r="B44" s="304"/>
      <c r="C44" s="304"/>
      <c r="D44" s="304"/>
      <c r="E44" s="160"/>
    </row>
    <row r="45" spans="1:5" x14ac:dyDescent="0.25">
      <c r="A45" s="141" t="s">
        <v>45</v>
      </c>
      <c r="B45" s="138"/>
      <c r="C45" s="138"/>
      <c r="D45" s="161">
        <v>12</v>
      </c>
      <c r="E45" s="129"/>
    </row>
    <row r="46" spans="1:5" x14ac:dyDescent="0.25">
      <c r="A46" s="211" t="s">
        <v>124</v>
      </c>
      <c r="B46" s="212"/>
      <c r="C46" s="213"/>
      <c r="D46" s="161">
        <v>252</v>
      </c>
      <c r="E46" s="129"/>
    </row>
    <row r="47" spans="1:5" x14ac:dyDescent="0.25">
      <c r="A47" s="207" t="s">
        <v>46</v>
      </c>
      <c r="B47" s="313"/>
      <c r="C47" s="208"/>
      <c r="D47" s="161">
        <f>D46/12</f>
        <v>21</v>
      </c>
      <c r="E47" s="129"/>
    </row>
    <row r="48" spans="1:5" x14ac:dyDescent="0.25">
      <c r="A48" s="319" t="s">
        <v>150</v>
      </c>
      <c r="B48" s="319"/>
      <c r="C48" s="130" t="s">
        <v>151</v>
      </c>
      <c r="D48" s="173"/>
      <c r="E48" s="129"/>
    </row>
    <row r="49" spans="1:5" x14ac:dyDescent="0.25">
      <c r="A49" s="206" t="s">
        <v>152</v>
      </c>
      <c r="B49" s="206"/>
      <c r="C49" s="135">
        <v>1</v>
      </c>
      <c r="D49" s="173"/>
      <c r="E49" s="129"/>
    </row>
    <row r="50" spans="1:5" x14ac:dyDescent="0.25">
      <c r="A50" s="206" t="s">
        <v>153</v>
      </c>
      <c r="B50" s="206"/>
      <c r="C50" s="135">
        <v>1</v>
      </c>
      <c r="D50" s="173"/>
      <c r="E50" s="129"/>
    </row>
    <row r="51" spans="1:5" x14ac:dyDescent="0.25">
      <c r="A51" s="172"/>
      <c r="B51" s="172"/>
      <c r="C51" s="172"/>
      <c r="D51" s="173"/>
      <c r="E51" s="129"/>
    </row>
    <row r="52" spans="1:5" x14ac:dyDescent="0.25">
      <c r="A52" s="172"/>
      <c r="B52" s="172"/>
      <c r="C52" s="172"/>
      <c r="D52" s="173"/>
      <c r="E52" s="129"/>
    </row>
    <row r="53" spans="1:5" x14ac:dyDescent="0.25">
      <c r="A53" s="172"/>
      <c r="B53" s="172"/>
      <c r="C53" s="172"/>
      <c r="D53" s="173"/>
      <c r="E53" s="129"/>
    </row>
    <row r="54" spans="1:5" x14ac:dyDescent="0.25">
      <c r="A54" s="172"/>
      <c r="B54" s="172"/>
      <c r="C54" s="172"/>
      <c r="D54" s="173"/>
      <c r="E54" s="129"/>
    </row>
    <row r="55" spans="1:5" x14ac:dyDescent="0.25">
      <c r="A55" s="172"/>
      <c r="B55" s="172"/>
      <c r="C55" s="172"/>
      <c r="D55" s="173"/>
      <c r="E55" s="129"/>
    </row>
    <row r="57" spans="1:5" x14ac:dyDescent="0.25">
      <c r="A57" s="205" t="s">
        <v>125</v>
      </c>
      <c r="B57" s="205"/>
      <c r="C57" s="205"/>
      <c r="D57" s="205"/>
      <c r="E57" s="205"/>
    </row>
    <row r="58" spans="1:5" x14ac:dyDescent="0.25">
      <c r="A58" s="13"/>
      <c r="B58" s="13"/>
      <c r="C58" s="13"/>
      <c r="D58" s="13"/>
      <c r="E58" s="13"/>
    </row>
    <row r="59" spans="1:5" x14ac:dyDescent="0.25">
      <c r="A59" s="245" t="s">
        <v>47</v>
      </c>
      <c r="B59" s="233"/>
      <c r="C59" s="233"/>
      <c r="D59" s="233"/>
      <c r="E59" s="234"/>
    </row>
    <row r="60" spans="1:5" x14ac:dyDescent="0.25">
      <c r="A60" s="102"/>
      <c r="B60" s="103"/>
      <c r="C60" s="112" t="s">
        <v>129</v>
      </c>
      <c r="D60" s="101" t="s">
        <v>49</v>
      </c>
      <c r="E60" s="101" t="s">
        <v>50</v>
      </c>
    </row>
    <row r="61" spans="1:5" x14ac:dyDescent="0.25">
      <c r="A61" s="107" t="s">
        <v>51</v>
      </c>
      <c r="B61" s="108"/>
      <c r="C61" s="164">
        <v>100</v>
      </c>
      <c r="D61" s="8"/>
      <c r="E61" s="19">
        <f>(C13/220)*C61</f>
        <v>0</v>
      </c>
    </row>
    <row r="62" spans="1:5" x14ac:dyDescent="0.25">
      <c r="A62" s="246" t="s">
        <v>52</v>
      </c>
      <c r="B62" s="247"/>
      <c r="C62" s="248"/>
      <c r="D62" s="20">
        <v>0.4</v>
      </c>
      <c r="E62" s="21">
        <f>C13*D62</f>
        <v>0</v>
      </c>
    </row>
    <row r="63" spans="1:5" x14ac:dyDescent="0.25">
      <c r="A63" s="246" t="s">
        <v>53</v>
      </c>
      <c r="B63" s="247"/>
      <c r="C63" s="248"/>
      <c r="D63" s="8"/>
      <c r="E63" s="19">
        <v>0</v>
      </c>
    </row>
    <row r="64" spans="1:5" x14ac:dyDescent="0.25">
      <c r="A64" s="238" t="s">
        <v>54</v>
      </c>
      <c r="B64" s="239"/>
      <c r="C64" s="239"/>
      <c r="D64" s="240"/>
      <c r="E64" s="22">
        <f>SUM(E61:E63)</f>
        <v>0</v>
      </c>
    </row>
    <row r="66" spans="1:5" x14ac:dyDescent="0.25">
      <c r="A66" s="232" t="s">
        <v>55</v>
      </c>
      <c r="B66" s="233"/>
      <c r="C66" s="233"/>
      <c r="D66" s="233"/>
      <c r="E66" s="234"/>
    </row>
    <row r="67" spans="1:5" x14ac:dyDescent="0.25">
      <c r="A67" s="241" t="s">
        <v>56</v>
      </c>
      <c r="B67" s="242"/>
      <c r="C67" s="242"/>
      <c r="D67" s="242"/>
      <c r="E67" s="243"/>
    </row>
    <row r="68" spans="1:5" x14ac:dyDescent="0.25">
      <c r="A68" s="232"/>
      <c r="B68" s="233"/>
      <c r="C68" s="234"/>
      <c r="D68" s="101" t="s">
        <v>49</v>
      </c>
      <c r="E68" s="101" t="s">
        <v>50</v>
      </c>
    </row>
    <row r="69" spans="1:5" x14ac:dyDescent="0.25">
      <c r="A69" s="235" t="s">
        <v>57</v>
      </c>
      <c r="B69" s="236"/>
      <c r="C69" s="237"/>
      <c r="D69" s="9">
        <f>1/12</f>
        <v>8.3333333333333329E-2</v>
      </c>
      <c r="E69" s="19">
        <f>E64*D69</f>
        <v>0</v>
      </c>
    </row>
    <row r="70" spans="1:5" x14ac:dyDescent="0.25">
      <c r="A70" s="220" t="s">
        <v>58</v>
      </c>
      <c r="B70" s="221"/>
      <c r="C70" s="222"/>
      <c r="D70" s="9">
        <v>0.33329999999999999</v>
      </c>
      <c r="E70" s="19">
        <f>(E64*D70)/12</f>
        <v>0</v>
      </c>
    </row>
    <row r="71" spans="1:5" x14ac:dyDescent="0.25">
      <c r="A71" s="238" t="s">
        <v>44</v>
      </c>
      <c r="B71" s="239"/>
      <c r="C71" s="239"/>
      <c r="D71" s="240"/>
      <c r="E71" s="22">
        <f>SUM(E69:E70)</f>
        <v>0</v>
      </c>
    </row>
    <row r="72" spans="1:5" x14ac:dyDescent="0.25">
      <c r="A72" s="26"/>
      <c r="B72" s="26"/>
      <c r="C72" s="26"/>
      <c r="D72" s="26"/>
      <c r="E72" s="26"/>
    </row>
    <row r="73" spans="1:5" x14ac:dyDescent="0.25">
      <c r="A73" s="241" t="s">
        <v>59</v>
      </c>
      <c r="B73" s="242"/>
      <c r="C73" s="242"/>
      <c r="D73" s="242"/>
      <c r="E73" s="243"/>
    </row>
    <row r="74" spans="1:5" x14ac:dyDescent="0.25">
      <c r="A74" s="244" t="s">
        <v>60</v>
      </c>
      <c r="B74" s="244"/>
      <c r="C74" s="27">
        <f>E64+E71</f>
        <v>0</v>
      </c>
      <c r="D74" s="101" t="s">
        <v>49</v>
      </c>
      <c r="E74" s="196" t="s">
        <v>50</v>
      </c>
    </row>
    <row r="75" spans="1:5" x14ac:dyDescent="0.25">
      <c r="A75" s="220" t="s">
        <v>61</v>
      </c>
      <c r="B75" s="221"/>
      <c r="C75" s="222"/>
      <c r="D75" s="28">
        <v>0.2</v>
      </c>
      <c r="E75" s="29">
        <f>$C$74*D75</f>
        <v>0</v>
      </c>
    </row>
    <row r="76" spans="1:5" x14ac:dyDescent="0.25">
      <c r="A76" s="220" t="s">
        <v>63</v>
      </c>
      <c r="B76" s="221"/>
      <c r="C76" s="222"/>
      <c r="D76" s="28">
        <v>0.03</v>
      </c>
      <c r="E76" s="29">
        <f t="shared" ref="E76:E81" si="0">$C$74*D76</f>
        <v>0</v>
      </c>
    </row>
    <row r="77" spans="1:5" x14ac:dyDescent="0.25">
      <c r="A77" s="220" t="s">
        <v>62</v>
      </c>
      <c r="B77" s="221"/>
      <c r="C77" s="222"/>
      <c r="D77" s="28">
        <v>2.5000000000000001E-2</v>
      </c>
      <c r="E77" s="29">
        <f t="shared" si="0"/>
        <v>0</v>
      </c>
    </row>
    <row r="78" spans="1:5" x14ac:dyDescent="0.25">
      <c r="A78" s="220" t="s">
        <v>64</v>
      </c>
      <c r="B78" s="221"/>
      <c r="C78" s="222"/>
      <c r="D78" s="28">
        <v>1.4999999999999999E-2</v>
      </c>
      <c r="E78" s="29">
        <f t="shared" si="0"/>
        <v>0</v>
      </c>
    </row>
    <row r="79" spans="1:5" x14ac:dyDescent="0.25">
      <c r="A79" s="220" t="s">
        <v>65</v>
      </c>
      <c r="B79" s="221"/>
      <c r="C79" s="222"/>
      <c r="D79" s="30">
        <v>0.01</v>
      </c>
      <c r="E79" s="29">
        <f t="shared" si="0"/>
        <v>0</v>
      </c>
    </row>
    <row r="80" spans="1:5" x14ac:dyDescent="0.25">
      <c r="A80" s="220" t="s">
        <v>66</v>
      </c>
      <c r="B80" s="221"/>
      <c r="C80" s="222"/>
      <c r="D80" s="30">
        <v>6.0000000000000001E-3</v>
      </c>
      <c r="E80" s="29">
        <f t="shared" si="0"/>
        <v>0</v>
      </c>
    </row>
    <row r="81" spans="1:5" x14ac:dyDescent="0.25">
      <c r="A81" s="220" t="s">
        <v>67</v>
      </c>
      <c r="B81" s="221"/>
      <c r="C81" s="222"/>
      <c r="D81" s="30">
        <v>2E-3</v>
      </c>
      <c r="E81" s="29">
        <f t="shared" si="0"/>
        <v>0</v>
      </c>
    </row>
    <row r="82" spans="1:5" x14ac:dyDescent="0.25">
      <c r="A82" s="238" t="s">
        <v>68</v>
      </c>
      <c r="B82" s="239"/>
      <c r="C82" s="240"/>
      <c r="D82" s="31">
        <f>SUM(D75:D81)</f>
        <v>0.28800000000000003</v>
      </c>
      <c r="E82" s="32">
        <f>SUM(E75:E81)</f>
        <v>0</v>
      </c>
    </row>
    <row r="83" spans="1:5" x14ac:dyDescent="0.25">
      <c r="A83" s="220" t="s">
        <v>69</v>
      </c>
      <c r="B83" s="221"/>
      <c r="C83" s="222"/>
      <c r="D83" s="30">
        <v>0.08</v>
      </c>
      <c r="E83" s="29">
        <f>C74*D83</f>
        <v>0</v>
      </c>
    </row>
    <row r="84" spans="1:5" x14ac:dyDescent="0.25">
      <c r="A84" s="238" t="s">
        <v>44</v>
      </c>
      <c r="B84" s="239"/>
      <c r="C84" s="240"/>
      <c r="D84" s="33">
        <f>SUM(D82:D83)</f>
        <v>0.36800000000000005</v>
      </c>
      <c r="E84" s="32">
        <f>SUM(E82:E83)</f>
        <v>0</v>
      </c>
    </row>
    <row r="85" spans="1:5" x14ac:dyDescent="0.25">
      <c r="A85" s="26"/>
      <c r="B85" s="26"/>
      <c r="C85" s="26"/>
      <c r="D85" s="26"/>
      <c r="E85" s="26"/>
    </row>
    <row r="86" spans="1:5" x14ac:dyDescent="0.25">
      <c r="A86" s="241" t="s">
        <v>70</v>
      </c>
      <c r="B86" s="242"/>
      <c r="C86" s="242"/>
      <c r="D86" s="242"/>
      <c r="E86" s="243"/>
    </row>
    <row r="87" spans="1:5" x14ac:dyDescent="0.25">
      <c r="A87" s="252"/>
      <c r="B87" s="253"/>
      <c r="C87" s="253"/>
      <c r="D87" s="254"/>
      <c r="E87" s="101" t="s">
        <v>50</v>
      </c>
    </row>
    <row r="88" spans="1:5" x14ac:dyDescent="0.25">
      <c r="A88" s="220" t="s">
        <v>71</v>
      </c>
      <c r="B88" s="221"/>
      <c r="C88" s="221"/>
      <c r="D88" s="222"/>
      <c r="E88" s="34">
        <f>((D17*C17)*D47)-(C13*E17)</f>
        <v>0</v>
      </c>
    </row>
    <row r="89" spans="1:5" x14ac:dyDescent="0.25">
      <c r="A89" s="220" t="s">
        <v>72</v>
      </c>
      <c r="B89" s="221"/>
      <c r="C89" s="221"/>
      <c r="D89" s="222"/>
      <c r="E89" s="34">
        <f>((C15*D15)*D47)-(((C15*D15)*D47)*E15)</f>
        <v>0</v>
      </c>
    </row>
    <row r="90" spans="1:5" x14ac:dyDescent="0.25">
      <c r="A90" s="220" t="s">
        <v>73</v>
      </c>
      <c r="B90" s="221"/>
      <c r="C90" s="221"/>
      <c r="D90" s="222"/>
      <c r="E90" s="34">
        <f>D18</f>
        <v>0</v>
      </c>
    </row>
    <row r="91" spans="1:5" x14ac:dyDescent="0.25">
      <c r="A91" s="249" t="s">
        <v>74</v>
      </c>
      <c r="B91" s="250"/>
      <c r="C91" s="250"/>
      <c r="D91" s="251"/>
      <c r="E91" s="34"/>
    </row>
    <row r="92" spans="1:5" x14ac:dyDescent="0.25">
      <c r="A92" s="220" t="s">
        <v>53</v>
      </c>
      <c r="B92" s="221"/>
      <c r="C92" s="221"/>
      <c r="D92" s="222"/>
      <c r="E92" s="34"/>
    </row>
    <row r="93" spans="1:5" x14ac:dyDescent="0.25">
      <c r="A93" s="238" t="s">
        <v>44</v>
      </c>
      <c r="B93" s="239"/>
      <c r="C93" s="239"/>
      <c r="D93" s="240"/>
      <c r="E93" s="35">
        <f>SUM(E88:E92)</f>
        <v>0</v>
      </c>
    </row>
    <row r="94" spans="1:5" x14ac:dyDescent="0.25">
      <c r="A94" s="37"/>
      <c r="B94" s="37"/>
      <c r="C94" s="37"/>
      <c r="D94" s="37"/>
      <c r="E94" s="36"/>
    </row>
    <row r="95" spans="1:5" x14ac:dyDescent="0.25">
      <c r="A95" s="232" t="s">
        <v>75</v>
      </c>
      <c r="B95" s="233"/>
      <c r="C95" s="233"/>
      <c r="D95" s="233"/>
      <c r="E95" s="234"/>
    </row>
    <row r="96" spans="1:5" x14ac:dyDescent="0.25">
      <c r="A96" s="232"/>
      <c r="B96" s="233"/>
      <c r="C96" s="233"/>
      <c r="D96" s="234"/>
      <c r="E96" s="101" t="s">
        <v>50</v>
      </c>
    </row>
    <row r="97" spans="1:5" x14ac:dyDescent="0.25">
      <c r="A97" s="264" t="s">
        <v>56</v>
      </c>
      <c r="B97" s="265"/>
      <c r="C97" s="265"/>
      <c r="D97" s="266"/>
      <c r="E97" s="38">
        <f>E71</f>
        <v>0</v>
      </c>
    </row>
    <row r="98" spans="1:5" x14ac:dyDescent="0.25">
      <c r="A98" s="220" t="s">
        <v>76</v>
      </c>
      <c r="B98" s="221"/>
      <c r="C98" s="221"/>
      <c r="D98" s="222"/>
      <c r="E98" s="38">
        <f>E84</f>
        <v>0</v>
      </c>
    </row>
    <row r="99" spans="1:5" x14ac:dyDescent="0.25">
      <c r="A99" s="264" t="s">
        <v>70</v>
      </c>
      <c r="B99" s="265"/>
      <c r="C99" s="265"/>
      <c r="D99" s="266"/>
      <c r="E99" s="38">
        <f>E93</f>
        <v>0</v>
      </c>
    </row>
    <row r="100" spans="1:5" x14ac:dyDescent="0.25">
      <c r="A100" s="238" t="s">
        <v>77</v>
      </c>
      <c r="B100" s="239"/>
      <c r="C100" s="239"/>
      <c r="D100" s="240"/>
      <c r="E100" s="39">
        <f>SUM(E97:E99)</f>
        <v>0</v>
      </c>
    </row>
    <row r="101" spans="1:5" x14ac:dyDescent="0.25">
      <c r="A101" s="26"/>
      <c r="B101" s="26"/>
      <c r="C101" s="26"/>
      <c r="D101" s="26"/>
      <c r="E101" s="26"/>
    </row>
    <row r="102" spans="1:5" x14ac:dyDescent="0.25">
      <c r="A102" s="232" t="s">
        <v>78</v>
      </c>
      <c r="B102" s="233"/>
      <c r="C102" s="233"/>
      <c r="D102" s="233"/>
      <c r="E102" s="234"/>
    </row>
    <row r="103" spans="1:5" x14ac:dyDescent="0.25">
      <c r="A103" s="102"/>
      <c r="B103" s="103"/>
      <c r="C103" s="103"/>
      <c r="D103" s="103"/>
      <c r="E103" s="104"/>
    </row>
    <row r="104" spans="1:5" x14ac:dyDescent="0.25">
      <c r="A104" s="255" t="s">
        <v>79</v>
      </c>
      <c r="B104" s="256"/>
      <c r="C104" s="257"/>
      <c r="D104" s="42" t="s">
        <v>49</v>
      </c>
      <c r="E104" s="43" t="s">
        <v>50</v>
      </c>
    </row>
    <row r="105" spans="1:5" x14ac:dyDescent="0.25">
      <c r="A105" s="249" t="s">
        <v>80</v>
      </c>
      <c r="B105" s="250"/>
      <c r="C105" s="251"/>
      <c r="D105" s="44"/>
      <c r="E105" s="7">
        <f>((((E64+E71+E83+E93)/C21)*E21)/B21)*C23</f>
        <v>0</v>
      </c>
    </row>
    <row r="106" spans="1:5" x14ac:dyDescent="0.25">
      <c r="A106" s="258" t="s">
        <v>81</v>
      </c>
      <c r="B106" s="259"/>
      <c r="C106" s="260"/>
      <c r="D106" s="45">
        <v>0.08</v>
      </c>
      <c r="E106" s="46">
        <f>E105*D106</f>
        <v>0</v>
      </c>
    </row>
    <row r="107" spans="1:5" x14ac:dyDescent="0.25">
      <c r="A107" s="258" t="s">
        <v>82</v>
      </c>
      <c r="B107" s="259"/>
      <c r="C107" s="260"/>
      <c r="D107" s="45">
        <v>0.5</v>
      </c>
      <c r="E107" s="46">
        <f>(((((E64+E71)/C21)*E21)*D106)*D107)*C23</f>
        <v>0</v>
      </c>
    </row>
    <row r="108" spans="1:5" x14ac:dyDescent="0.25">
      <c r="A108" s="261" t="s">
        <v>83</v>
      </c>
      <c r="B108" s="262"/>
      <c r="C108" s="263"/>
      <c r="D108" s="45"/>
      <c r="E108" s="47">
        <f>SUM(E105:E107)</f>
        <v>0</v>
      </c>
    </row>
    <row r="109" spans="1:5" s="51" customFormat="1" x14ac:dyDescent="0.25">
      <c r="A109" s="48"/>
      <c r="B109" s="48"/>
      <c r="C109" s="48"/>
      <c r="D109" s="49"/>
      <c r="E109" s="50"/>
    </row>
    <row r="110" spans="1:5" x14ac:dyDescent="0.25">
      <c r="A110" s="255" t="s">
        <v>84</v>
      </c>
      <c r="B110" s="256"/>
      <c r="C110" s="257"/>
      <c r="D110" s="45"/>
      <c r="E110" s="46"/>
    </row>
    <row r="111" spans="1:5" x14ac:dyDescent="0.25">
      <c r="A111" s="249" t="s">
        <v>85</v>
      </c>
      <c r="B111" s="250"/>
      <c r="C111" s="251"/>
      <c r="D111" s="44"/>
      <c r="E111" s="52">
        <f>((((E64+E100)/C21)*7)/B21)*C24</f>
        <v>0</v>
      </c>
    </row>
    <row r="112" spans="1:5" x14ac:dyDescent="0.25">
      <c r="A112" s="258" t="s">
        <v>86</v>
      </c>
      <c r="B112" s="259"/>
      <c r="C112" s="260"/>
      <c r="D112" s="53">
        <f>D84</f>
        <v>0.36800000000000005</v>
      </c>
      <c r="E112" s="46">
        <f>E111*D112</f>
        <v>0</v>
      </c>
    </row>
    <row r="113" spans="1:5" x14ac:dyDescent="0.25">
      <c r="A113" s="258" t="s">
        <v>87</v>
      </c>
      <c r="B113" s="259"/>
      <c r="C113" s="260"/>
      <c r="D113" s="44"/>
      <c r="E113" s="54">
        <f>(((((E64+E71)/C21)*E21)*D106)*D107)*C24</f>
        <v>0</v>
      </c>
    </row>
    <row r="114" spans="1:5" x14ac:dyDescent="0.25">
      <c r="A114" s="261" t="s">
        <v>88</v>
      </c>
      <c r="B114" s="262"/>
      <c r="C114" s="263"/>
      <c r="D114" s="44"/>
      <c r="E114" s="47">
        <f>SUM(E111:E113)</f>
        <v>0</v>
      </c>
    </row>
    <row r="115" spans="1:5" ht="15" customHeight="1" x14ac:dyDescent="0.25">
      <c r="A115" s="48"/>
      <c r="B115" s="48"/>
      <c r="C115" s="48"/>
      <c r="D115" s="6"/>
      <c r="E115" s="50"/>
    </row>
    <row r="116" spans="1:5" ht="15" customHeight="1" x14ac:dyDescent="0.25">
      <c r="A116" s="279" t="s">
        <v>89</v>
      </c>
      <c r="B116" s="280"/>
      <c r="C116" s="281"/>
      <c r="D116" s="8"/>
      <c r="E116" s="104" t="s">
        <v>50</v>
      </c>
    </row>
    <row r="117" spans="1:5" ht="15" customHeight="1" x14ac:dyDescent="0.25">
      <c r="A117" s="267" t="s">
        <v>90</v>
      </c>
      <c r="B117" s="268"/>
      <c r="C117" s="269"/>
      <c r="D117" s="8"/>
      <c r="E117" s="55">
        <f>-E71*C25</f>
        <v>0</v>
      </c>
    </row>
    <row r="118" spans="1:5" x14ac:dyDescent="0.25">
      <c r="A118" s="270" t="s">
        <v>91</v>
      </c>
      <c r="B118" s="271"/>
      <c r="C118" s="272"/>
      <c r="D118" s="11"/>
      <c r="E118" s="56">
        <f>SUM(E117)</f>
        <v>0</v>
      </c>
    </row>
    <row r="119" spans="1:5" x14ac:dyDescent="0.25">
      <c r="A119" s="109"/>
      <c r="B119" s="110"/>
      <c r="C119" s="111"/>
      <c r="D119" s="11"/>
      <c r="E119" s="56"/>
    </row>
    <row r="120" spans="1:5" x14ac:dyDescent="0.25">
      <c r="A120" s="273" t="s">
        <v>92</v>
      </c>
      <c r="B120" s="274"/>
      <c r="C120" s="274"/>
      <c r="D120" s="275"/>
      <c r="E120" s="104" t="s">
        <v>50</v>
      </c>
    </row>
    <row r="121" spans="1:5" ht="15" customHeight="1" x14ac:dyDescent="0.25">
      <c r="A121" s="264" t="s">
        <v>79</v>
      </c>
      <c r="B121" s="265"/>
      <c r="C121" s="265"/>
      <c r="D121" s="266"/>
      <c r="E121" s="47">
        <f>E108</f>
        <v>0</v>
      </c>
    </row>
    <row r="122" spans="1:5" ht="15" customHeight="1" x14ac:dyDescent="0.25">
      <c r="A122" s="264" t="s">
        <v>84</v>
      </c>
      <c r="B122" s="265"/>
      <c r="C122" s="265"/>
      <c r="D122" s="266"/>
      <c r="E122" s="47">
        <f>E114</f>
        <v>0</v>
      </c>
    </row>
    <row r="123" spans="1:5" ht="15" customHeight="1" x14ac:dyDescent="0.25">
      <c r="A123" s="276" t="s">
        <v>89</v>
      </c>
      <c r="B123" s="277"/>
      <c r="C123" s="277"/>
      <c r="D123" s="278"/>
      <c r="E123" s="56">
        <f>E118</f>
        <v>0</v>
      </c>
    </row>
    <row r="124" spans="1:5" x14ac:dyDescent="0.25">
      <c r="A124" s="238" t="s">
        <v>93</v>
      </c>
      <c r="B124" s="239"/>
      <c r="C124" s="240"/>
      <c r="D124" s="8"/>
      <c r="E124" s="60">
        <f>SUM(E121:E123)</f>
        <v>0</v>
      </c>
    </row>
    <row r="125" spans="1:5" ht="15" customHeight="1" x14ac:dyDescent="0.25">
      <c r="A125" s="26"/>
      <c r="B125" s="26"/>
      <c r="C125" s="26"/>
      <c r="D125" s="26"/>
      <c r="E125" s="26"/>
    </row>
    <row r="126" spans="1:5" ht="15.75" customHeight="1" x14ac:dyDescent="0.25">
      <c r="A126" s="232" t="s">
        <v>94</v>
      </c>
      <c r="B126" s="233"/>
      <c r="C126" s="233"/>
      <c r="D126" s="233"/>
      <c r="E126" s="234"/>
    </row>
    <row r="127" spans="1:5" ht="15" customHeight="1" x14ac:dyDescent="0.25">
      <c r="A127" s="241" t="s">
        <v>95</v>
      </c>
      <c r="B127" s="242"/>
      <c r="C127" s="242"/>
      <c r="D127" s="242"/>
      <c r="E127" s="243"/>
    </row>
    <row r="128" spans="1:5" ht="30" x14ac:dyDescent="0.25">
      <c r="A128" s="205" t="s">
        <v>96</v>
      </c>
      <c r="B128" s="205"/>
      <c r="C128" s="61">
        <f>(E64+E100+E124)/D47</f>
        <v>0</v>
      </c>
      <c r="D128" s="62" t="s">
        <v>97</v>
      </c>
      <c r="E128" s="101" t="s">
        <v>50</v>
      </c>
    </row>
    <row r="129" spans="1:5" ht="15" customHeight="1" x14ac:dyDescent="0.25">
      <c r="A129" s="267" t="s">
        <v>32</v>
      </c>
      <c r="B129" s="268"/>
      <c r="C129" s="269"/>
      <c r="D129" s="63">
        <v>20.712299999999999</v>
      </c>
      <c r="E129" s="64">
        <f>(C128*D129)/12</f>
        <v>0</v>
      </c>
    </row>
    <row r="130" spans="1:5" x14ac:dyDescent="0.25">
      <c r="A130" s="267" t="s">
        <v>33</v>
      </c>
      <c r="B130" s="268"/>
      <c r="C130" s="269"/>
      <c r="D130" s="63">
        <v>1</v>
      </c>
      <c r="E130" s="64">
        <f>(C128*D130)/12</f>
        <v>0</v>
      </c>
    </row>
    <row r="131" spans="1:5" x14ac:dyDescent="0.25">
      <c r="A131" s="267" t="s">
        <v>34</v>
      </c>
      <c r="B131" s="268"/>
      <c r="C131" s="269"/>
      <c r="D131" s="63">
        <v>1.7</v>
      </c>
      <c r="E131" s="65">
        <f>(C128*D131)/12</f>
        <v>0</v>
      </c>
    </row>
    <row r="132" spans="1:5" ht="15" customHeight="1" x14ac:dyDescent="0.25">
      <c r="A132" s="267" t="s">
        <v>35</v>
      </c>
      <c r="B132" s="268"/>
      <c r="C132" s="269"/>
      <c r="D132" s="63">
        <v>3.4521000000000002</v>
      </c>
      <c r="E132" s="64">
        <f>(C128*D132)/12</f>
        <v>0</v>
      </c>
    </row>
    <row r="133" spans="1:5" x14ac:dyDescent="0.25">
      <c r="A133" s="267" t="s">
        <v>36</v>
      </c>
      <c r="B133" s="268"/>
      <c r="C133" s="269"/>
      <c r="D133" s="63">
        <v>0.30630000000000002</v>
      </c>
      <c r="E133" s="64">
        <f>(C128*D133)/12</f>
        <v>0</v>
      </c>
    </row>
    <row r="134" spans="1:5" x14ac:dyDescent="0.25">
      <c r="A134" s="267" t="s">
        <v>37</v>
      </c>
      <c r="B134" s="268"/>
      <c r="C134" s="269"/>
      <c r="D134" s="63">
        <v>4.1500000000000002E-2</v>
      </c>
      <c r="E134" s="64">
        <f>(C128*D134)/12</f>
        <v>0</v>
      </c>
    </row>
    <row r="135" spans="1:5" x14ac:dyDescent="0.25">
      <c r="A135" s="267" t="s">
        <v>38</v>
      </c>
      <c r="B135" s="268"/>
      <c r="C135" s="269"/>
      <c r="D135" s="63">
        <v>4.8899999999999999E-2</v>
      </c>
      <c r="E135" s="64">
        <f>(C128*D135)/12</f>
        <v>0</v>
      </c>
    </row>
    <row r="136" spans="1:5" x14ac:dyDescent="0.25">
      <c r="A136" s="267" t="s">
        <v>39</v>
      </c>
      <c r="B136" s="268"/>
      <c r="C136" s="269"/>
      <c r="D136" s="63">
        <v>0.02</v>
      </c>
      <c r="E136" s="64">
        <f>(C128*D136)/12</f>
        <v>0</v>
      </c>
    </row>
    <row r="137" spans="1:5" x14ac:dyDescent="0.25">
      <c r="A137" s="267" t="s">
        <v>40</v>
      </c>
      <c r="B137" s="268"/>
      <c r="C137" s="269"/>
      <c r="D137" s="63">
        <v>4.0000000000000001E-3</v>
      </c>
      <c r="E137" s="64">
        <f>(C128*D137)/12</f>
        <v>0</v>
      </c>
    </row>
    <row r="138" spans="1:5" x14ac:dyDescent="0.25">
      <c r="A138" s="267" t="s">
        <v>41</v>
      </c>
      <c r="B138" s="268"/>
      <c r="C138" s="269"/>
      <c r="D138" s="63">
        <v>0.06</v>
      </c>
      <c r="E138" s="64">
        <f>(C128*D138)/12</f>
        <v>0</v>
      </c>
    </row>
    <row r="139" spans="1:5" x14ac:dyDescent="0.25">
      <c r="A139" s="267" t="s">
        <v>42</v>
      </c>
      <c r="B139" s="268"/>
      <c r="C139" s="269"/>
      <c r="D139" s="63">
        <v>3.282</v>
      </c>
      <c r="E139" s="64">
        <f>(C128*D139)/12</f>
        <v>0</v>
      </c>
    </row>
    <row r="140" spans="1:5" x14ac:dyDescent="0.25">
      <c r="A140" s="267" t="s">
        <v>43</v>
      </c>
      <c r="B140" s="268"/>
      <c r="C140" s="269"/>
      <c r="D140" s="63">
        <v>1.32E-2</v>
      </c>
      <c r="E140" s="64">
        <f>(C128*D140)/12</f>
        <v>0</v>
      </c>
    </row>
    <row r="141" spans="1:5" x14ac:dyDescent="0.25">
      <c r="A141" s="238" t="s">
        <v>98</v>
      </c>
      <c r="B141" s="239"/>
      <c r="C141" s="240"/>
      <c r="D141" s="66">
        <f>SUM(D129:D140)</f>
        <v>30.6403</v>
      </c>
      <c r="E141" s="39">
        <f>SUM(E129:E140)</f>
        <v>0</v>
      </c>
    </row>
    <row r="142" spans="1:5" x14ac:dyDescent="0.25">
      <c r="A142" s="105"/>
      <c r="B142" s="106"/>
      <c r="C142" s="106"/>
      <c r="D142" s="69"/>
      <c r="E142" s="70"/>
    </row>
    <row r="143" spans="1:5" x14ac:dyDescent="0.25">
      <c r="A143" s="232" t="s">
        <v>99</v>
      </c>
      <c r="B143" s="233"/>
      <c r="C143" s="233"/>
      <c r="D143" s="233"/>
      <c r="E143" s="234"/>
    </row>
    <row r="144" spans="1:5" x14ac:dyDescent="0.25">
      <c r="A144" s="298" t="s">
        <v>100</v>
      </c>
      <c r="B144" s="299"/>
      <c r="C144" s="299"/>
      <c r="D144" s="300"/>
      <c r="E144" s="101" t="s">
        <v>50</v>
      </c>
    </row>
    <row r="145" spans="1:5" x14ac:dyDescent="0.25">
      <c r="A145" s="314" t="s">
        <v>143</v>
      </c>
      <c r="B145" s="315"/>
      <c r="C145" s="315"/>
      <c r="D145" s="316"/>
      <c r="E145" s="64" t="e">
        <f>Uniformes!J9</f>
        <v>#DIV/0!</v>
      </c>
    </row>
    <row r="146" spans="1:5" x14ac:dyDescent="0.25">
      <c r="A146" s="282" t="s">
        <v>101</v>
      </c>
      <c r="B146" s="282"/>
      <c r="C146" s="282"/>
      <c r="D146" s="282"/>
      <c r="E146" s="39" t="e">
        <f>SUM(E145:E145)</f>
        <v>#DIV/0!</v>
      </c>
    </row>
    <row r="147" spans="1:5" x14ac:dyDescent="0.25">
      <c r="A147" s="37"/>
      <c r="B147" s="37"/>
      <c r="C147" s="37"/>
      <c r="D147" s="37"/>
      <c r="E147" s="40"/>
    </row>
    <row r="148" spans="1:5" x14ac:dyDescent="0.25">
      <c r="A148" s="232" t="s">
        <v>102</v>
      </c>
      <c r="B148" s="233"/>
      <c r="C148" s="233"/>
      <c r="D148" s="234"/>
      <c r="E148" s="101" t="s">
        <v>50</v>
      </c>
    </row>
    <row r="149" spans="1:5" x14ac:dyDescent="0.25">
      <c r="A149" s="264" t="s">
        <v>103</v>
      </c>
      <c r="B149" s="265"/>
      <c r="C149" s="265"/>
      <c r="D149" s="266"/>
      <c r="E149" s="64">
        <f>E64</f>
        <v>0</v>
      </c>
    </row>
    <row r="150" spans="1:5" x14ac:dyDescent="0.25">
      <c r="A150" s="264" t="s">
        <v>104</v>
      </c>
      <c r="B150" s="265"/>
      <c r="C150" s="265"/>
      <c r="D150" s="266"/>
      <c r="E150" s="64">
        <f>E100</f>
        <v>0</v>
      </c>
    </row>
    <row r="151" spans="1:5" ht="15" customHeight="1" x14ac:dyDescent="0.25">
      <c r="A151" s="264" t="s">
        <v>105</v>
      </c>
      <c r="B151" s="265"/>
      <c r="C151" s="265"/>
      <c r="D151" s="266"/>
      <c r="E151" s="64">
        <f>E124</f>
        <v>0</v>
      </c>
    </row>
    <row r="152" spans="1:5" x14ac:dyDescent="0.25">
      <c r="A152" s="264" t="s">
        <v>106</v>
      </c>
      <c r="B152" s="265"/>
      <c r="C152" s="265"/>
      <c r="D152" s="266"/>
      <c r="E152" s="64">
        <f>E141</f>
        <v>0</v>
      </c>
    </row>
    <row r="153" spans="1:5" x14ac:dyDescent="0.25">
      <c r="A153" s="284" t="s">
        <v>107</v>
      </c>
      <c r="B153" s="285"/>
      <c r="C153" s="285"/>
      <c r="D153" s="286"/>
      <c r="E153" s="64" t="e">
        <f>E146</f>
        <v>#DIV/0!</v>
      </c>
    </row>
    <row r="154" spans="1:5" x14ac:dyDescent="0.25">
      <c r="A154" s="287" t="s">
        <v>101</v>
      </c>
      <c r="B154" s="288"/>
      <c r="C154" s="288"/>
      <c r="D154" s="289"/>
      <c r="E154" s="39" t="e">
        <f>SUM(E149:E153)</f>
        <v>#DIV/0!</v>
      </c>
    </row>
    <row r="156" spans="1:5" x14ac:dyDescent="0.25">
      <c r="A156" s="290" t="s">
        <v>108</v>
      </c>
      <c r="B156" s="290"/>
      <c r="C156" s="290"/>
      <c r="D156" s="290"/>
      <c r="E156" s="290"/>
    </row>
    <row r="157" spans="1:5" x14ac:dyDescent="0.25">
      <c r="A157" s="235"/>
      <c r="B157" s="237"/>
      <c r="C157" s="101" t="s">
        <v>109</v>
      </c>
      <c r="D157" s="101" t="s">
        <v>110</v>
      </c>
      <c r="E157" s="101" t="s">
        <v>50</v>
      </c>
    </row>
    <row r="158" spans="1:5" x14ac:dyDescent="0.25">
      <c r="A158" s="220" t="s">
        <v>111</v>
      </c>
      <c r="B158" s="222"/>
      <c r="C158" s="72" t="e">
        <f>E154</f>
        <v>#DIV/0!</v>
      </c>
      <c r="D158" s="28">
        <v>0.03</v>
      </c>
      <c r="E158" s="72" t="e">
        <f>C158*D158</f>
        <v>#DIV/0!</v>
      </c>
    </row>
    <row r="159" spans="1:5" x14ac:dyDescent="0.25">
      <c r="A159" s="220" t="s">
        <v>112</v>
      </c>
      <c r="B159" s="222"/>
      <c r="C159" s="72" t="e">
        <f>E154+E158</f>
        <v>#DIV/0!</v>
      </c>
      <c r="D159" s="28">
        <v>0.03</v>
      </c>
      <c r="E159" s="72" t="e">
        <f>C159*D159</f>
        <v>#DIV/0!</v>
      </c>
    </row>
    <row r="160" spans="1:5" x14ac:dyDescent="0.25">
      <c r="A160" s="241" t="s">
        <v>113</v>
      </c>
      <c r="B160" s="242"/>
      <c r="C160" s="242"/>
      <c r="D160" s="242"/>
      <c r="E160" s="243"/>
    </row>
    <row r="161" spans="1:5" x14ac:dyDescent="0.25">
      <c r="A161" s="220" t="s">
        <v>114</v>
      </c>
      <c r="B161" s="222"/>
      <c r="C161" s="64" t="e">
        <f>(C159+E159)/((100-12.25)/100)</f>
        <v>#DIV/0!</v>
      </c>
      <c r="D161" s="28">
        <v>1.6500000000000001E-2</v>
      </c>
      <c r="E161" s="73" t="e">
        <f>C161*D161</f>
        <v>#DIV/0!</v>
      </c>
    </row>
    <row r="162" spans="1:5" x14ac:dyDescent="0.25">
      <c r="A162" s="220" t="s">
        <v>115</v>
      </c>
      <c r="B162" s="222"/>
      <c r="C162" s="64" t="e">
        <f>(C159+E159)/((100-12.25)/100)</f>
        <v>#DIV/0!</v>
      </c>
      <c r="D162" s="28">
        <v>7.5999999999999998E-2</v>
      </c>
      <c r="E162" s="73" t="e">
        <f>C162*D162</f>
        <v>#DIV/0!</v>
      </c>
    </row>
    <row r="163" spans="1:5" x14ac:dyDescent="0.25">
      <c r="A163" s="220" t="s">
        <v>116</v>
      </c>
      <c r="B163" s="222"/>
      <c r="C163" s="64" t="e">
        <f>(C159+E159)/((100-12.25)/100)</f>
        <v>#DIV/0!</v>
      </c>
      <c r="D163" s="28">
        <v>0.03</v>
      </c>
      <c r="E163" s="73" t="e">
        <f>C163*D163</f>
        <v>#DIV/0!</v>
      </c>
    </row>
    <row r="164" spans="1:5" x14ac:dyDescent="0.25">
      <c r="A164" s="238" t="s">
        <v>117</v>
      </c>
      <c r="B164" s="239"/>
      <c r="C164" s="240"/>
      <c r="D164" s="31">
        <f>SUM(D161:D163)</f>
        <v>0.1225</v>
      </c>
      <c r="E164" s="39" t="e">
        <f>SUM(E161:E163)</f>
        <v>#DIV/0!</v>
      </c>
    </row>
    <row r="165" spans="1:5" x14ac:dyDescent="0.25">
      <c r="A165" s="238" t="s">
        <v>118</v>
      </c>
      <c r="B165" s="239"/>
      <c r="C165" s="239"/>
      <c r="D165" s="74">
        <f>D158+D159+D164</f>
        <v>0.1825</v>
      </c>
      <c r="E165" s="75" t="e">
        <f>E158+E159+E164</f>
        <v>#DIV/0!</v>
      </c>
    </row>
    <row r="167" spans="1:5" x14ac:dyDescent="0.25">
      <c r="A167" s="232" t="s">
        <v>119</v>
      </c>
      <c r="B167" s="233"/>
      <c r="C167" s="233"/>
      <c r="D167" s="233"/>
      <c r="E167" s="104" t="s">
        <v>50</v>
      </c>
    </row>
    <row r="168" spans="1:5" x14ac:dyDescent="0.25">
      <c r="A168" s="283" t="s">
        <v>103</v>
      </c>
      <c r="B168" s="283"/>
      <c r="C168" s="283"/>
      <c r="D168" s="283"/>
      <c r="E168" s="64">
        <f>E64</f>
        <v>0</v>
      </c>
    </row>
    <row r="169" spans="1:5" x14ac:dyDescent="0.25">
      <c r="A169" s="283" t="s">
        <v>104</v>
      </c>
      <c r="B169" s="283"/>
      <c r="C169" s="283"/>
      <c r="D169" s="283"/>
      <c r="E169" s="64">
        <f>E100</f>
        <v>0</v>
      </c>
    </row>
    <row r="170" spans="1:5" x14ac:dyDescent="0.25">
      <c r="A170" s="283" t="s">
        <v>105</v>
      </c>
      <c r="B170" s="283"/>
      <c r="C170" s="283"/>
      <c r="D170" s="283"/>
      <c r="E170" s="64">
        <f>E124</f>
        <v>0</v>
      </c>
    </row>
    <row r="171" spans="1:5" x14ac:dyDescent="0.25">
      <c r="A171" s="283" t="s">
        <v>106</v>
      </c>
      <c r="B171" s="283"/>
      <c r="C171" s="283"/>
      <c r="D171" s="283"/>
      <c r="E171" s="76">
        <f>E152</f>
        <v>0</v>
      </c>
    </row>
    <row r="172" spans="1:5" x14ac:dyDescent="0.25">
      <c r="A172" s="311" t="s">
        <v>107</v>
      </c>
      <c r="B172" s="311"/>
      <c r="C172" s="311"/>
      <c r="D172" s="311"/>
      <c r="E172" s="64" t="e">
        <f>E153</f>
        <v>#DIV/0!</v>
      </c>
    </row>
    <row r="173" spans="1:5" x14ac:dyDescent="0.25">
      <c r="A173" s="312" t="s">
        <v>120</v>
      </c>
      <c r="B173" s="312"/>
      <c r="C173" s="312"/>
      <c r="D173" s="312"/>
      <c r="E173" s="98" t="e">
        <f>E165</f>
        <v>#DIV/0!</v>
      </c>
    </row>
    <row r="174" spans="1:5" x14ac:dyDescent="0.25">
      <c r="A174" s="282" t="s">
        <v>121</v>
      </c>
      <c r="B174" s="282"/>
      <c r="C174" s="282"/>
      <c r="D174" s="282"/>
      <c r="E174" s="39" t="e">
        <f>SUM(E168:E173)</f>
        <v>#DIV/0!</v>
      </c>
    </row>
    <row r="175" spans="1:5" x14ac:dyDescent="0.25">
      <c r="A175" s="37"/>
      <c r="B175" s="37"/>
      <c r="C175" s="37"/>
      <c r="D175" s="37"/>
      <c r="E175" s="40"/>
    </row>
    <row r="176" spans="1:5" x14ac:dyDescent="0.25">
      <c r="A176" s="37"/>
      <c r="B176" s="37"/>
      <c r="C176" s="37"/>
      <c r="D176" s="37"/>
      <c r="E176" s="40"/>
    </row>
    <row r="177" spans="1:5" x14ac:dyDescent="0.25">
      <c r="A177" s="2"/>
      <c r="B177" s="2"/>
      <c r="C177" s="2"/>
      <c r="D177" s="2"/>
      <c r="E177" s="51"/>
    </row>
    <row r="178" spans="1:5" x14ac:dyDescent="0.25">
      <c r="A178" s="2"/>
      <c r="B178" s="2"/>
      <c r="C178" s="2"/>
      <c r="D178" s="2"/>
      <c r="E178" s="51"/>
    </row>
    <row r="179" spans="1:5" x14ac:dyDescent="0.25">
      <c r="A179" s="308"/>
      <c r="B179" s="308"/>
      <c r="C179" s="308"/>
      <c r="D179" s="308"/>
      <c r="E179" s="308"/>
    </row>
    <row r="180" spans="1:5" x14ac:dyDescent="0.25">
      <c r="A180" s="166"/>
      <c r="B180" s="166"/>
      <c r="C180" s="166"/>
      <c r="D180" s="166"/>
      <c r="E180" s="166"/>
    </row>
    <row r="181" spans="1:5" x14ac:dyDescent="0.25">
      <c r="A181" s="99"/>
      <c r="B181" s="99"/>
      <c r="C181" s="99"/>
      <c r="D181" s="99"/>
      <c r="E181" s="99"/>
    </row>
    <row r="182" spans="1:5" x14ac:dyDescent="0.25">
      <c r="A182" s="113"/>
      <c r="B182" s="292"/>
      <c r="C182" s="292"/>
      <c r="D182" s="292"/>
      <c r="E182" s="292"/>
    </row>
    <row r="183" spans="1:5" x14ac:dyDescent="0.25">
      <c r="A183" s="2"/>
      <c r="B183" s="2"/>
      <c r="C183" s="2"/>
      <c r="D183" s="2"/>
      <c r="E183" s="51"/>
    </row>
    <row r="184" spans="1:5" x14ac:dyDescent="0.25">
      <c r="A184" s="37"/>
      <c r="B184" s="113"/>
      <c r="C184" s="10"/>
      <c r="D184" s="10"/>
      <c r="E184" s="84"/>
    </row>
    <row r="185" spans="1:5" x14ac:dyDescent="0.25">
      <c r="A185" s="86"/>
      <c r="B185" s="293"/>
      <c r="C185" s="294"/>
      <c r="D185" s="294"/>
      <c r="E185" s="294"/>
    </row>
    <row r="186" spans="1:5" s="77" customFormat="1" x14ac:dyDescent="0.25">
      <c r="A186" s="37"/>
      <c r="B186" s="87"/>
      <c r="C186" s="88"/>
      <c r="D186" s="89"/>
      <c r="E186" s="71"/>
    </row>
    <row r="187" spans="1:5" x14ac:dyDescent="0.25">
      <c r="A187" s="37"/>
      <c r="B187" s="90"/>
      <c r="C187" s="88"/>
      <c r="D187" s="89"/>
      <c r="E187" s="71"/>
    </row>
    <row r="188" spans="1:5" x14ac:dyDescent="0.25">
      <c r="A188" s="37"/>
      <c r="B188" s="295"/>
      <c r="C188" s="295"/>
      <c r="D188" s="295"/>
      <c r="E188" s="295"/>
    </row>
    <row r="189" spans="1:5" x14ac:dyDescent="0.25">
      <c r="A189" s="37"/>
      <c r="B189" s="87"/>
      <c r="C189" s="88"/>
      <c r="D189" s="89"/>
      <c r="E189" s="71"/>
    </row>
    <row r="190" spans="1:5" x14ac:dyDescent="0.25">
      <c r="A190" s="48"/>
      <c r="B190" s="87"/>
      <c r="C190" s="88"/>
      <c r="D190" s="89"/>
      <c r="E190" s="71"/>
    </row>
    <row r="191" spans="1:5" x14ac:dyDescent="0.25">
      <c r="A191" s="48"/>
      <c r="B191" s="292"/>
      <c r="C191" s="292"/>
      <c r="D191" s="292"/>
      <c r="E191" s="292"/>
    </row>
    <row r="192" spans="1:5" x14ac:dyDescent="0.25">
      <c r="A192" s="48"/>
      <c r="B192" s="113"/>
      <c r="C192" s="113"/>
      <c r="D192" s="113"/>
      <c r="E192" s="113"/>
    </row>
    <row r="193" spans="1:5" x14ac:dyDescent="0.25">
      <c r="A193" s="37"/>
      <c r="B193" s="37"/>
      <c r="C193" s="88"/>
      <c r="D193" s="91"/>
      <c r="E193" s="40"/>
    </row>
    <row r="194" spans="1:5" x14ac:dyDescent="0.25">
      <c r="A194" s="205" t="s">
        <v>149</v>
      </c>
      <c r="B194" s="205"/>
      <c r="C194" s="205"/>
      <c r="D194" s="205"/>
      <c r="E194" s="205"/>
    </row>
    <row r="195" spans="1:5" x14ac:dyDescent="0.25">
      <c r="A195" s="115"/>
      <c r="B195" s="123"/>
      <c r="C195" s="123"/>
      <c r="D195" s="123" t="s">
        <v>128</v>
      </c>
      <c r="E195" s="123"/>
    </row>
    <row r="196" spans="1:5" x14ac:dyDescent="0.25">
      <c r="A196" s="204" t="s">
        <v>130</v>
      </c>
      <c r="B196" s="204"/>
      <c r="C196" s="204"/>
      <c r="D196" s="76" t="e">
        <f>E174</f>
        <v>#DIV/0!</v>
      </c>
      <c r="E196" s="168"/>
    </row>
    <row r="197" spans="1:5" x14ac:dyDescent="0.25">
      <c r="A197" s="174"/>
      <c r="B197" s="175"/>
      <c r="C197" s="175"/>
      <c r="D197" s="123" t="s">
        <v>128</v>
      </c>
      <c r="E197" s="123" t="s">
        <v>154</v>
      </c>
    </row>
    <row r="198" spans="1:5" x14ac:dyDescent="0.25">
      <c r="A198" s="206" t="s">
        <v>152</v>
      </c>
      <c r="B198" s="206"/>
      <c r="C198" s="176">
        <f>C49</f>
        <v>1</v>
      </c>
      <c r="D198" s="177" t="e">
        <f>D196*C198</f>
        <v>#DIV/0!</v>
      </c>
      <c r="E198" s="181" t="e">
        <f>D198*D45</f>
        <v>#DIV/0!</v>
      </c>
    </row>
    <row r="199" spans="1:5" x14ac:dyDescent="0.25">
      <c r="A199" s="206" t="s">
        <v>153</v>
      </c>
      <c r="B199" s="206"/>
      <c r="C199" s="176">
        <f>C50</f>
        <v>1</v>
      </c>
      <c r="D199" s="177" t="e">
        <f>D196*C199</f>
        <v>#DIV/0!</v>
      </c>
      <c r="E199" s="180" t="e">
        <f>D199*D45</f>
        <v>#DIV/0!</v>
      </c>
    </row>
    <row r="200" spans="1:5" x14ac:dyDescent="0.25">
      <c r="A200" s="298"/>
      <c r="B200" s="300"/>
      <c r="C200" s="179">
        <f>SUM(C198:C199)</f>
        <v>2</v>
      </c>
      <c r="D200" s="178" t="e">
        <f>SUM(D198:D199)</f>
        <v>#DIV/0!</v>
      </c>
      <c r="E200" s="178" t="e">
        <f>SUM(E198:E199)</f>
        <v>#DIV/0!</v>
      </c>
    </row>
    <row r="201" spans="1:5" x14ac:dyDescent="0.25">
      <c r="A201" s="92"/>
      <c r="B201" s="93"/>
      <c r="C201" s="81"/>
      <c r="D201" s="51"/>
      <c r="E201" s="51"/>
    </row>
    <row r="202" spans="1:5" x14ac:dyDescent="0.25">
      <c r="A202" s="94"/>
      <c r="B202" s="95"/>
      <c r="C202" s="96"/>
      <c r="D202" s="89"/>
      <c r="E202" s="83"/>
    </row>
    <row r="203" spans="1:5" x14ac:dyDescent="0.25">
      <c r="A203" s="37"/>
      <c r="B203" s="90"/>
      <c r="C203" s="88"/>
      <c r="D203" s="89"/>
      <c r="E203" s="71"/>
    </row>
    <row r="204" spans="1:5" ht="15" customHeight="1" x14ac:dyDescent="0.25">
      <c r="A204" s="37"/>
      <c r="B204" s="87"/>
      <c r="C204" s="88"/>
      <c r="D204" s="89"/>
      <c r="E204" s="71"/>
    </row>
    <row r="205" spans="1:5" ht="18" customHeight="1" x14ac:dyDescent="0.25">
      <c r="A205" s="37"/>
      <c r="B205" s="90"/>
      <c r="C205" s="88"/>
      <c r="D205" s="89"/>
      <c r="E205" s="71"/>
    </row>
    <row r="206" spans="1:5" x14ac:dyDescent="0.25">
      <c r="A206" s="94"/>
      <c r="B206" s="97"/>
      <c r="C206" s="96"/>
      <c r="D206" s="89"/>
      <c r="E206" s="83"/>
    </row>
    <row r="207" spans="1:5" x14ac:dyDescent="0.25">
      <c r="A207" s="94"/>
      <c r="B207" s="95"/>
      <c r="C207" s="96"/>
      <c r="D207" s="89"/>
      <c r="E207" s="83"/>
    </row>
    <row r="208" spans="1:5" x14ac:dyDescent="0.25">
      <c r="A208" s="37"/>
      <c r="B208" s="90"/>
      <c r="C208" s="88"/>
      <c r="D208" s="89"/>
      <c r="E208" s="71"/>
    </row>
    <row r="209" spans="1:5" x14ac:dyDescent="0.25">
      <c r="A209" s="37"/>
      <c r="B209" s="87"/>
      <c r="C209" s="88"/>
      <c r="D209" s="89"/>
      <c r="E209" s="71"/>
    </row>
    <row r="210" spans="1:5" x14ac:dyDescent="0.25">
      <c r="A210" s="48"/>
      <c r="B210" s="87"/>
      <c r="C210" s="88"/>
      <c r="D210" s="89"/>
      <c r="E210" s="71"/>
    </row>
    <row r="211" spans="1:5" x14ac:dyDescent="0.25">
      <c r="A211" s="48"/>
      <c r="B211" s="87"/>
      <c r="C211" s="88"/>
      <c r="D211" s="89"/>
      <c r="E211" s="71"/>
    </row>
    <row r="212" spans="1:5" x14ac:dyDescent="0.25">
      <c r="A212" s="37"/>
      <c r="B212" s="37"/>
      <c r="C212" s="88"/>
      <c r="D212" s="91"/>
      <c r="E212" s="40"/>
    </row>
    <row r="213" spans="1:5" x14ac:dyDescent="0.25">
      <c r="A213" s="51"/>
      <c r="B213" s="51"/>
      <c r="C213" s="51"/>
      <c r="D213" s="51"/>
      <c r="E213" s="51"/>
    </row>
    <row r="214" spans="1:5" x14ac:dyDescent="0.25">
      <c r="A214" s="79"/>
      <c r="B214" s="80"/>
    </row>
    <row r="215" spans="1:5" x14ac:dyDescent="0.25">
      <c r="A215" s="79"/>
      <c r="B215" s="80"/>
      <c r="C215" s="81"/>
    </row>
    <row r="217" spans="1:5" x14ac:dyDescent="0.25">
      <c r="C217" s="78"/>
    </row>
  </sheetData>
  <mergeCells count="152">
    <mergeCell ref="A196:C196"/>
    <mergeCell ref="A198:B198"/>
    <mergeCell ref="A199:B199"/>
    <mergeCell ref="A200:B200"/>
    <mergeCell ref="A170:D170"/>
    <mergeCell ref="A179:E179"/>
    <mergeCell ref="A2:E2"/>
    <mergeCell ref="A3:E3"/>
    <mergeCell ref="A145:D145"/>
    <mergeCell ref="A43:D43"/>
    <mergeCell ref="A44:D44"/>
    <mergeCell ref="A194:E194"/>
    <mergeCell ref="A48:B48"/>
    <mergeCell ref="A49:B49"/>
    <mergeCell ref="A50:B50"/>
    <mergeCell ref="A159:B159"/>
    <mergeCell ref="A160:E160"/>
    <mergeCell ref="A161:B161"/>
    <mergeCell ref="A162:B162"/>
    <mergeCell ref="A163:B163"/>
    <mergeCell ref="A164:C164"/>
    <mergeCell ref="A165:C165"/>
    <mergeCell ref="A167:D167"/>
    <mergeCell ref="A168:D168"/>
    <mergeCell ref="A134:C134"/>
    <mergeCell ref="A146:D146"/>
    <mergeCell ref="A148:D148"/>
    <mergeCell ref="A149:D149"/>
    <mergeCell ref="A150:D150"/>
    <mergeCell ref="A151:D151"/>
    <mergeCell ref="A152:D152"/>
    <mergeCell ref="A153:D153"/>
    <mergeCell ref="A154:D154"/>
    <mergeCell ref="A118:C118"/>
    <mergeCell ref="A120:D120"/>
    <mergeCell ref="A133:C133"/>
    <mergeCell ref="A121:D121"/>
    <mergeCell ref="A122:D122"/>
    <mergeCell ref="A123:D123"/>
    <mergeCell ref="A124:C124"/>
    <mergeCell ref="A126:E126"/>
    <mergeCell ref="A127:E127"/>
    <mergeCell ref="A128:B128"/>
    <mergeCell ref="A129:C129"/>
    <mergeCell ref="A130:C130"/>
    <mergeCell ref="A131:C131"/>
    <mergeCell ref="A132:C132"/>
    <mergeCell ref="A100:D100"/>
    <mergeCell ref="A102:E102"/>
    <mergeCell ref="A104:C104"/>
    <mergeCell ref="A105:C105"/>
    <mergeCell ref="A114:C114"/>
    <mergeCell ref="A116:C116"/>
    <mergeCell ref="A117:C117"/>
    <mergeCell ref="A113:C113"/>
    <mergeCell ref="A106:C106"/>
    <mergeCell ref="A107:C107"/>
    <mergeCell ref="A108:C108"/>
    <mergeCell ref="A110:C110"/>
    <mergeCell ref="A111:C111"/>
    <mergeCell ref="A112:C112"/>
    <mergeCell ref="A96:D96"/>
    <mergeCell ref="A97:D97"/>
    <mergeCell ref="A98:D98"/>
    <mergeCell ref="A92:D92"/>
    <mergeCell ref="A93:D93"/>
    <mergeCell ref="A90:D90"/>
    <mergeCell ref="A91:D91"/>
    <mergeCell ref="A95:E95"/>
    <mergeCell ref="A99:D99"/>
    <mergeCell ref="A42:D42"/>
    <mergeCell ref="A46:C46"/>
    <mergeCell ref="A47:C47"/>
    <mergeCell ref="A68:C68"/>
    <mergeCell ref="A70:C70"/>
    <mergeCell ref="A71:D71"/>
    <mergeCell ref="A73:E73"/>
    <mergeCell ref="A74:B74"/>
    <mergeCell ref="A82:C82"/>
    <mergeCell ref="A75:C75"/>
    <mergeCell ref="A80:C80"/>
    <mergeCell ref="A81:C81"/>
    <mergeCell ref="A20:B20"/>
    <mergeCell ref="A19:E19"/>
    <mergeCell ref="A22:C22"/>
    <mergeCell ref="A25:B25"/>
    <mergeCell ref="A27:E27"/>
    <mergeCell ref="A28:A29"/>
    <mergeCell ref="B28:B29"/>
    <mergeCell ref="C28:C29"/>
    <mergeCell ref="D28:E28"/>
    <mergeCell ref="A14:B14"/>
    <mergeCell ref="A15:B15"/>
    <mergeCell ref="A17:B17"/>
    <mergeCell ref="A18:B18"/>
    <mergeCell ref="A11:B11"/>
    <mergeCell ref="C11:E11"/>
    <mergeCell ref="A12:B12"/>
    <mergeCell ref="C12:E12"/>
    <mergeCell ref="A13:B13"/>
    <mergeCell ref="C13:E13"/>
    <mergeCell ref="A16:B16"/>
    <mergeCell ref="A9:B9"/>
    <mergeCell ref="C9:E9"/>
    <mergeCell ref="A10:B10"/>
    <mergeCell ref="C10:E10"/>
    <mergeCell ref="A4:E4"/>
    <mergeCell ref="B5:D5"/>
    <mergeCell ref="A6:E6"/>
    <mergeCell ref="A7:B7"/>
    <mergeCell ref="C7:E7"/>
    <mergeCell ref="A8:B8"/>
    <mergeCell ref="C8:E8"/>
    <mergeCell ref="A86:E86"/>
    <mergeCell ref="A87:D87"/>
    <mergeCell ref="A88:D88"/>
    <mergeCell ref="A89:D89"/>
    <mergeCell ref="A76:C76"/>
    <mergeCell ref="A77:C77"/>
    <mergeCell ref="A78:C78"/>
    <mergeCell ref="A79:C79"/>
    <mergeCell ref="A57:E57"/>
    <mergeCell ref="A59:E59"/>
    <mergeCell ref="A62:C62"/>
    <mergeCell ref="A63:C63"/>
    <mergeCell ref="A64:D64"/>
    <mergeCell ref="A66:E66"/>
    <mergeCell ref="A67:E67"/>
    <mergeCell ref="A69:C69"/>
    <mergeCell ref="A83:C83"/>
    <mergeCell ref="A84:C84"/>
    <mergeCell ref="B182:E182"/>
    <mergeCell ref="B185:E185"/>
    <mergeCell ref="B188:E188"/>
    <mergeCell ref="B191:E191"/>
    <mergeCell ref="A135:C135"/>
    <mergeCell ref="A136:C136"/>
    <mergeCell ref="A137:C137"/>
    <mergeCell ref="A138:C138"/>
    <mergeCell ref="A139:C139"/>
    <mergeCell ref="A140:C140"/>
    <mergeCell ref="A141:C141"/>
    <mergeCell ref="A143:E143"/>
    <mergeCell ref="A144:D144"/>
    <mergeCell ref="A156:E156"/>
    <mergeCell ref="A157:B157"/>
    <mergeCell ref="A171:D171"/>
    <mergeCell ref="A172:D172"/>
    <mergeCell ref="A173:D173"/>
    <mergeCell ref="A174:D174"/>
    <mergeCell ref="A169:D169"/>
    <mergeCell ref="A158:B158"/>
  </mergeCells>
  <pageMargins left="0.511811024" right="0.511811024" top="0.78740157499999996" bottom="0.78740157499999996" header="0.31496062000000002" footer="0.31496062000000002"/>
  <pageSetup paperSize="9" orientation="portrait" r:id="rId1"/>
  <rowBreaks count="4" manualBreakCount="4">
    <brk id="42" max="16383" man="1"/>
    <brk id="56" max="16383" man="1"/>
    <brk id="101" max="16383" man="1"/>
    <brk id="1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E10" sqref="E10"/>
    </sheetView>
  </sheetViews>
  <sheetFormatPr defaultRowHeight="15" x14ac:dyDescent="0.25"/>
  <cols>
    <col min="1" max="1" width="31.42578125" style="100" customWidth="1"/>
    <col min="2" max="2" width="12.140625" style="100" customWidth="1"/>
    <col min="3" max="3" width="11.7109375" style="100" customWidth="1"/>
    <col min="4" max="4" width="11" style="100" customWidth="1"/>
    <col min="5" max="5" width="9.85546875" style="100" customWidth="1"/>
    <col min="6" max="6" width="9.140625" style="100" customWidth="1"/>
    <col min="7" max="7" width="11.85546875" style="100" customWidth="1"/>
    <col min="8" max="8" width="13.42578125" style="100" customWidth="1"/>
    <col min="9" max="10" width="13.140625" style="100" customWidth="1"/>
    <col min="11" max="16384" width="9.140625" style="100"/>
  </cols>
  <sheetData>
    <row r="2" spans="1:10" x14ac:dyDescent="0.25">
      <c r="A2" s="297" t="s">
        <v>136</v>
      </c>
      <c r="B2" s="297"/>
      <c r="C2" s="297"/>
      <c r="D2" s="297"/>
      <c r="E2" s="297"/>
      <c r="F2" s="297"/>
      <c r="G2" s="297"/>
      <c r="H2" s="297"/>
      <c r="I2" s="297"/>
      <c r="J2" s="297"/>
    </row>
    <row r="4" spans="1:10" ht="24" customHeight="1" x14ac:dyDescent="0.25">
      <c r="A4" s="323" t="s">
        <v>100</v>
      </c>
      <c r="B4" s="325" t="s">
        <v>137</v>
      </c>
      <c r="C4" s="326"/>
      <c r="D4" s="326"/>
      <c r="E4" s="326"/>
      <c r="F4" s="326"/>
      <c r="G4" s="327" t="s">
        <v>138</v>
      </c>
      <c r="H4" s="327" t="s">
        <v>139</v>
      </c>
      <c r="I4" s="329" t="s">
        <v>140</v>
      </c>
      <c r="J4" s="329" t="s">
        <v>141</v>
      </c>
    </row>
    <row r="5" spans="1:10" ht="23.25" customHeight="1" x14ac:dyDescent="0.25">
      <c r="A5" s="324"/>
      <c r="B5" s="167" t="s">
        <v>168</v>
      </c>
      <c r="C5" s="167" t="s">
        <v>169</v>
      </c>
      <c r="D5" s="167" t="s">
        <v>170</v>
      </c>
      <c r="E5" s="167" t="s">
        <v>171</v>
      </c>
      <c r="F5" s="190" t="s">
        <v>172</v>
      </c>
      <c r="G5" s="328"/>
      <c r="H5" s="328"/>
      <c r="I5" s="329"/>
      <c r="J5" s="329"/>
    </row>
    <row r="6" spans="1:10" ht="64.5" customHeight="1" x14ac:dyDescent="0.25">
      <c r="A6" s="199" t="s">
        <v>165</v>
      </c>
      <c r="B6" s="192"/>
      <c r="C6" s="191"/>
      <c r="D6" s="191"/>
      <c r="E6" s="191"/>
      <c r="F6" s="191"/>
      <c r="G6" s="191" t="e">
        <f>AVERAGE(B6:F6)</f>
        <v>#DIV/0!</v>
      </c>
      <c r="H6" s="193">
        <v>2</v>
      </c>
      <c r="I6" s="194" t="e">
        <f>G6*H6</f>
        <v>#DIV/0!</v>
      </c>
      <c r="J6" s="194" t="e">
        <f>I6/12</f>
        <v>#DIV/0!</v>
      </c>
    </row>
    <row r="7" spans="1:10" ht="52.5" customHeight="1" x14ac:dyDescent="0.25">
      <c r="A7" s="199" t="s">
        <v>166</v>
      </c>
      <c r="B7" s="192"/>
      <c r="C7" s="191"/>
      <c r="D7" s="191"/>
      <c r="E7" s="191"/>
      <c r="F7" s="191"/>
      <c r="G7" s="191" t="e">
        <f>AVERAGE(B7:F7)</f>
        <v>#DIV/0!</v>
      </c>
      <c r="H7" s="193">
        <v>2</v>
      </c>
      <c r="I7" s="194" t="e">
        <f>G7*H7</f>
        <v>#DIV/0!</v>
      </c>
      <c r="J7" s="194" t="e">
        <f t="shared" ref="J7:J8" si="0">I7/12</f>
        <v>#DIV/0!</v>
      </c>
    </row>
    <row r="8" spans="1:10" ht="24" customHeight="1" x14ac:dyDescent="0.25">
      <c r="A8" s="199" t="s">
        <v>167</v>
      </c>
      <c r="B8" s="192"/>
      <c r="C8" s="191"/>
      <c r="D8" s="191"/>
      <c r="E8" s="191"/>
      <c r="F8" s="191"/>
      <c r="G8" s="191" t="e">
        <f>AVERAGE(B8:F8)</f>
        <v>#DIV/0!</v>
      </c>
      <c r="H8" s="193">
        <v>2</v>
      </c>
      <c r="I8" s="194" t="e">
        <f>G8*H8</f>
        <v>#DIV/0!</v>
      </c>
      <c r="J8" s="194" t="e">
        <f t="shared" si="0"/>
        <v>#DIV/0!</v>
      </c>
    </row>
    <row r="9" spans="1:10" x14ac:dyDescent="0.25">
      <c r="A9" s="320" t="s">
        <v>142</v>
      </c>
      <c r="B9" s="321"/>
      <c r="C9" s="321"/>
      <c r="D9" s="321"/>
      <c r="E9" s="321"/>
      <c r="F9" s="321"/>
      <c r="G9" s="321"/>
      <c r="H9" s="321"/>
      <c r="I9" s="322"/>
      <c r="J9" s="168" t="e">
        <f>SUM(J6:J8)</f>
        <v>#DIV/0!</v>
      </c>
    </row>
  </sheetData>
  <mergeCells count="8">
    <mergeCell ref="A9:I9"/>
    <mergeCell ref="A2:J2"/>
    <mergeCell ref="A4:A5"/>
    <mergeCell ref="B4:F4"/>
    <mergeCell ref="G4:G5"/>
    <mergeCell ref="H4:H5"/>
    <mergeCell ref="I4:I5"/>
    <mergeCell ref="J4:J5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workbookViewId="0">
      <selection activeCell="E16" sqref="E16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6" width="10.28515625" style="100" bestFit="1" customWidth="1"/>
    <col min="7" max="12" width="9.140625" style="100"/>
    <col min="13" max="13" width="12.85546875" style="100" customWidth="1"/>
    <col min="14" max="14" width="7.7109375" style="100" customWidth="1"/>
    <col min="15" max="249" width="9.140625" style="100"/>
    <col min="250" max="250" width="21.28515625" style="100" customWidth="1"/>
    <col min="251" max="251" width="16.7109375" style="100" customWidth="1"/>
    <col min="252" max="252" width="14.140625" style="100" customWidth="1"/>
    <col min="253" max="253" width="13.7109375" style="100" customWidth="1"/>
    <col min="254" max="254" width="18.140625" style="100" customWidth="1"/>
    <col min="255" max="255" width="19.85546875" style="100" customWidth="1"/>
    <col min="256" max="256" width="6" style="100" customWidth="1"/>
    <col min="257" max="257" width="33.42578125" style="100" customWidth="1"/>
    <col min="258" max="258" width="12.5703125" style="100" customWidth="1"/>
    <col min="259" max="259" width="11.5703125" style="100" bestFit="1" customWidth="1"/>
    <col min="260" max="260" width="9.28515625" style="100" bestFit="1" customWidth="1"/>
    <col min="261" max="261" width="11.140625" style="100" bestFit="1" customWidth="1"/>
    <col min="262" max="262" width="10.28515625" style="100" bestFit="1" customWidth="1"/>
    <col min="263" max="268" width="9.140625" style="100"/>
    <col min="269" max="269" width="12.85546875" style="100" customWidth="1"/>
    <col min="270" max="270" width="7.7109375" style="100" customWidth="1"/>
    <col min="271" max="505" width="9.140625" style="100"/>
    <col min="506" max="506" width="21.28515625" style="100" customWidth="1"/>
    <col min="507" max="507" width="16.7109375" style="100" customWidth="1"/>
    <col min="508" max="508" width="14.140625" style="100" customWidth="1"/>
    <col min="509" max="509" width="13.7109375" style="100" customWidth="1"/>
    <col min="510" max="510" width="18.140625" style="100" customWidth="1"/>
    <col min="511" max="511" width="19.85546875" style="100" customWidth="1"/>
    <col min="512" max="512" width="6" style="100" customWidth="1"/>
    <col min="513" max="513" width="33.42578125" style="100" customWidth="1"/>
    <col min="514" max="514" width="12.5703125" style="100" customWidth="1"/>
    <col min="515" max="515" width="11.5703125" style="100" bestFit="1" customWidth="1"/>
    <col min="516" max="516" width="9.28515625" style="100" bestFit="1" customWidth="1"/>
    <col min="517" max="517" width="11.140625" style="100" bestFit="1" customWidth="1"/>
    <col min="518" max="518" width="10.28515625" style="100" bestFit="1" customWidth="1"/>
    <col min="519" max="524" width="9.140625" style="100"/>
    <col min="525" max="525" width="12.85546875" style="100" customWidth="1"/>
    <col min="526" max="526" width="7.7109375" style="100" customWidth="1"/>
    <col min="527" max="761" width="9.140625" style="100"/>
    <col min="762" max="762" width="21.28515625" style="100" customWidth="1"/>
    <col min="763" max="763" width="16.7109375" style="100" customWidth="1"/>
    <col min="764" max="764" width="14.140625" style="100" customWidth="1"/>
    <col min="765" max="765" width="13.7109375" style="100" customWidth="1"/>
    <col min="766" max="766" width="18.140625" style="100" customWidth="1"/>
    <col min="767" max="767" width="19.85546875" style="100" customWidth="1"/>
    <col min="768" max="768" width="6" style="100" customWidth="1"/>
    <col min="769" max="769" width="33.42578125" style="100" customWidth="1"/>
    <col min="770" max="770" width="12.5703125" style="100" customWidth="1"/>
    <col min="771" max="771" width="11.5703125" style="100" bestFit="1" customWidth="1"/>
    <col min="772" max="772" width="9.28515625" style="100" bestFit="1" customWidth="1"/>
    <col min="773" max="773" width="11.140625" style="100" bestFit="1" customWidth="1"/>
    <col min="774" max="774" width="10.28515625" style="100" bestFit="1" customWidth="1"/>
    <col min="775" max="780" width="9.140625" style="100"/>
    <col min="781" max="781" width="12.85546875" style="100" customWidth="1"/>
    <col min="782" max="782" width="7.7109375" style="100" customWidth="1"/>
    <col min="783" max="1017" width="9.140625" style="100"/>
    <col min="1018" max="1018" width="21.28515625" style="100" customWidth="1"/>
    <col min="1019" max="1019" width="16.7109375" style="100" customWidth="1"/>
    <col min="1020" max="1020" width="14.140625" style="100" customWidth="1"/>
    <col min="1021" max="1021" width="13.7109375" style="100" customWidth="1"/>
    <col min="1022" max="1022" width="18.140625" style="100" customWidth="1"/>
    <col min="1023" max="1023" width="19.85546875" style="100" customWidth="1"/>
    <col min="1024" max="1024" width="6" style="100" customWidth="1"/>
    <col min="1025" max="1025" width="33.42578125" style="100" customWidth="1"/>
    <col min="1026" max="1026" width="12.5703125" style="100" customWidth="1"/>
    <col min="1027" max="1027" width="11.5703125" style="100" bestFit="1" customWidth="1"/>
    <col min="1028" max="1028" width="9.28515625" style="100" bestFit="1" customWidth="1"/>
    <col min="1029" max="1029" width="11.140625" style="100" bestFit="1" customWidth="1"/>
    <col min="1030" max="1030" width="10.28515625" style="100" bestFit="1" customWidth="1"/>
    <col min="1031" max="1036" width="9.140625" style="100"/>
    <col min="1037" max="1037" width="12.85546875" style="100" customWidth="1"/>
    <col min="1038" max="1038" width="7.7109375" style="100" customWidth="1"/>
    <col min="1039" max="1273" width="9.140625" style="100"/>
    <col min="1274" max="1274" width="21.28515625" style="100" customWidth="1"/>
    <col min="1275" max="1275" width="16.7109375" style="100" customWidth="1"/>
    <col min="1276" max="1276" width="14.140625" style="100" customWidth="1"/>
    <col min="1277" max="1277" width="13.7109375" style="100" customWidth="1"/>
    <col min="1278" max="1278" width="18.140625" style="100" customWidth="1"/>
    <col min="1279" max="1279" width="19.85546875" style="100" customWidth="1"/>
    <col min="1280" max="1280" width="6" style="100" customWidth="1"/>
    <col min="1281" max="1281" width="33.42578125" style="100" customWidth="1"/>
    <col min="1282" max="1282" width="12.5703125" style="100" customWidth="1"/>
    <col min="1283" max="1283" width="11.5703125" style="100" bestFit="1" customWidth="1"/>
    <col min="1284" max="1284" width="9.28515625" style="100" bestFit="1" customWidth="1"/>
    <col min="1285" max="1285" width="11.140625" style="100" bestFit="1" customWidth="1"/>
    <col min="1286" max="1286" width="10.28515625" style="100" bestFit="1" customWidth="1"/>
    <col min="1287" max="1292" width="9.140625" style="100"/>
    <col min="1293" max="1293" width="12.85546875" style="100" customWidth="1"/>
    <col min="1294" max="1294" width="7.7109375" style="100" customWidth="1"/>
    <col min="1295" max="1529" width="9.140625" style="100"/>
    <col min="1530" max="1530" width="21.28515625" style="100" customWidth="1"/>
    <col min="1531" max="1531" width="16.7109375" style="100" customWidth="1"/>
    <col min="1532" max="1532" width="14.140625" style="100" customWidth="1"/>
    <col min="1533" max="1533" width="13.7109375" style="100" customWidth="1"/>
    <col min="1534" max="1534" width="18.140625" style="100" customWidth="1"/>
    <col min="1535" max="1535" width="19.85546875" style="100" customWidth="1"/>
    <col min="1536" max="1536" width="6" style="100" customWidth="1"/>
    <col min="1537" max="1537" width="33.42578125" style="100" customWidth="1"/>
    <col min="1538" max="1538" width="12.5703125" style="100" customWidth="1"/>
    <col min="1539" max="1539" width="11.5703125" style="100" bestFit="1" customWidth="1"/>
    <col min="1540" max="1540" width="9.28515625" style="100" bestFit="1" customWidth="1"/>
    <col min="1541" max="1541" width="11.140625" style="100" bestFit="1" customWidth="1"/>
    <col min="1542" max="1542" width="10.28515625" style="100" bestFit="1" customWidth="1"/>
    <col min="1543" max="1548" width="9.140625" style="100"/>
    <col min="1549" max="1549" width="12.85546875" style="100" customWidth="1"/>
    <col min="1550" max="1550" width="7.7109375" style="100" customWidth="1"/>
    <col min="1551" max="1785" width="9.140625" style="100"/>
    <col min="1786" max="1786" width="21.28515625" style="100" customWidth="1"/>
    <col min="1787" max="1787" width="16.7109375" style="100" customWidth="1"/>
    <col min="1788" max="1788" width="14.140625" style="100" customWidth="1"/>
    <col min="1789" max="1789" width="13.7109375" style="100" customWidth="1"/>
    <col min="1790" max="1790" width="18.140625" style="100" customWidth="1"/>
    <col min="1791" max="1791" width="19.85546875" style="100" customWidth="1"/>
    <col min="1792" max="1792" width="6" style="100" customWidth="1"/>
    <col min="1793" max="1793" width="33.42578125" style="100" customWidth="1"/>
    <col min="1794" max="1794" width="12.5703125" style="100" customWidth="1"/>
    <col min="1795" max="1795" width="11.5703125" style="100" bestFit="1" customWidth="1"/>
    <col min="1796" max="1796" width="9.28515625" style="100" bestFit="1" customWidth="1"/>
    <col min="1797" max="1797" width="11.140625" style="100" bestFit="1" customWidth="1"/>
    <col min="1798" max="1798" width="10.28515625" style="100" bestFit="1" customWidth="1"/>
    <col min="1799" max="1804" width="9.140625" style="100"/>
    <col min="1805" max="1805" width="12.85546875" style="100" customWidth="1"/>
    <col min="1806" max="1806" width="7.7109375" style="100" customWidth="1"/>
    <col min="1807" max="2041" width="9.140625" style="100"/>
    <col min="2042" max="2042" width="21.28515625" style="100" customWidth="1"/>
    <col min="2043" max="2043" width="16.7109375" style="100" customWidth="1"/>
    <col min="2044" max="2044" width="14.140625" style="100" customWidth="1"/>
    <col min="2045" max="2045" width="13.7109375" style="100" customWidth="1"/>
    <col min="2046" max="2046" width="18.140625" style="100" customWidth="1"/>
    <col min="2047" max="2047" width="19.85546875" style="100" customWidth="1"/>
    <col min="2048" max="2048" width="6" style="100" customWidth="1"/>
    <col min="2049" max="2049" width="33.42578125" style="100" customWidth="1"/>
    <col min="2050" max="2050" width="12.5703125" style="100" customWidth="1"/>
    <col min="2051" max="2051" width="11.5703125" style="100" bestFit="1" customWidth="1"/>
    <col min="2052" max="2052" width="9.28515625" style="100" bestFit="1" customWidth="1"/>
    <col min="2053" max="2053" width="11.140625" style="100" bestFit="1" customWidth="1"/>
    <col min="2054" max="2054" width="10.28515625" style="100" bestFit="1" customWidth="1"/>
    <col min="2055" max="2060" width="9.140625" style="100"/>
    <col min="2061" max="2061" width="12.85546875" style="100" customWidth="1"/>
    <col min="2062" max="2062" width="7.7109375" style="100" customWidth="1"/>
    <col min="2063" max="2297" width="9.140625" style="100"/>
    <col min="2298" max="2298" width="21.28515625" style="100" customWidth="1"/>
    <col min="2299" max="2299" width="16.7109375" style="100" customWidth="1"/>
    <col min="2300" max="2300" width="14.140625" style="100" customWidth="1"/>
    <col min="2301" max="2301" width="13.7109375" style="100" customWidth="1"/>
    <col min="2302" max="2302" width="18.140625" style="100" customWidth="1"/>
    <col min="2303" max="2303" width="19.85546875" style="100" customWidth="1"/>
    <col min="2304" max="2304" width="6" style="100" customWidth="1"/>
    <col min="2305" max="2305" width="33.42578125" style="100" customWidth="1"/>
    <col min="2306" max="2306" width="12.5703125" style="100" customWidth="1"/>
    <col min="2307" max="2307" width="11.5703125" style="100" bestFit="1" customWidth="1"/>
    <col min="2308" max="2308" width="9.28515625" style="100" bestFit="1" customWidth="1"/>
    <col min="2309" max="2309" width="11.140625" style="100" bestFit="1" customWidth="1"/>
    <col min="2310" max="2310" width="10.28515625" style="100" bestFit="1" customWidth="1"/>
    <col min="2311" max="2316" width="9.140625" style="100"/>
    <col min="2317" max="2317" width="12.85546875" style="100" customWidth="1"/>
    <col min="2318" max="2318" width="7.7109375" style="100" customWidth="1"/>
    <col min="2319" max="2553" width="9.140625" style="100"/>
    <col min="2554" max="2554" width="21.28515625" style="100" customWidth="1"/>
    <col min="2555" max="2555" width="16.7109375" style="100" customWidth="1"/>
    <col min="2556" max="2556" width="14.140625" style="100" customWidth="1"/>
    <col min="2557" max="2557" width="13.7109375" style="100" customWidth="1"/>
    <col min="2558" max="2558" width="18.140625" style="100" customWidth="1"/>
    <col min="2559" max="2559" width="19.85546875" style="100" customWidth="1"/>
    <col min="2560" max="2560" width="6" style="100" customWidth="1"/>
    <col min="2561" max="2561" width="33.42578125" style="100" customWidth="1"/>
    <col min="2562" max="2562" width="12.5703125" style="100" customWidth="1"/>
    <col min="2563" max="2563" width="11.5703125" style="100" bestFit="1" customWidth="1"/>
    <col min="2564" max="2564" width="9.28515625" style="100" bestFit="1" customWidth="1"/>
    <col min="2565" max="2565" width="11.140625" style="100" bestFit="1" customWidth="1"/>
    <col min="2566" max="2566" width="10.28515625" style="100" bestFit="1" customWidth="1"/>
    <col min="2567" max="2572" width="9.140625" style="100"/>
    <col min="2573" max="2573" width="12.85546875" style="100" customWidth="1"/>
    <col min="2574" max="2574" width="7.7109375" style="100" customWidth="1"/>
    <col min="2575" max="2809" width="9.140625" style="100"/>
    <col min="2810" max="2810" width="21.28515625" style="100" customWidth="1"/>
    <col min="2811" max="2811" width="16.7109375" style="100" customWidth="1"/>
    <col min="2812" max="2812" width="14.140625" style="100" customWidth="1"/>
    <col min="2813" max="2813" width="13.7109375" style="100" customWidth="1"/>
    <col min="2814" max="2814" width="18.140625" style="100" customWidth="1"/>
    <col min="2815" max="2815" width="19.85546875" style="100" customWidth="1"/>
    <col min="2816" max="2816" width="6" style="100" customWidth="1"/>
    <col min="2817" max="2817" width="33.42578125" style="100" customWidth="1"/>
    <col min="2818" max="2818" width="12.5703125" style="100" customWidth="1"/>
    <col min="2819" max="2819" width="11.5703125" style="100" bestFit="1" customWidth="1"/>
    <col min="2820" max="2820" width="9.28515625" style="100" bestFit="1" customWidth="1"/>
    <col min="2821" max="2821" width="11.140625" style="100" bestFit="1" customWidth="1"/>
    <col min="2822" max="2822" width="10.28515625" style="100" bestFit="1" customWidth="1"/>
    <col min="2823" max="2828" width="9.140625" style="100"/>
    <col min="2829" max="2829" width="12.85546875" style="100" customWidth="1"/>
    <col min="2830" max="2830" width="7.7109375" style="100" customWidth="1"/>
    <col min="2831" max="3065" width="9.140625" style="100"/>
    <col min="3066" max="3066" width="21.28515625" style="100" customWidth="1"/>
    <col min="3067" max="3067" width="16.7109375" style="100" customWidth="1"/>
    <col min="3068" max="3068" width="14.140625" style="100" customWidth="1"/>
    <col min="3069" max="3069" width="13.7109375" style="100" customWidth="1"/>
    <col min="3070" max="3070" width="18.140625" style="100" customWidth="1"/>
    <col min="3071" max="3071" width="19.85546875" style="100" customWidth="1"/>
    <col min="3072" max="3072" width="6" style="100" customWidth="1"/>
    <col min="3073" max="3073" width="33.42578125" style="100" customWidth="1"/>
    <col min="3074" max="3074" width="12.5703125" style="100" customWidth="1"/>
    <col min="3075" max="3075" width="11.5703125" style="100" bestFit="1" customWidth="1"/>
    <col min="3076" max="3076" width="9.28515625" style="100" bestFit="1" customWidth="1"/>
    <col min="3077" max="3077" width="11.140625" style="100" bestFit="1" customWidth="1"/>
    <col min="3078" max="3078" width="10.28515625" style="100" bestFit="1" customWidth="1"/>
    <col min="3079" max="3084" width="9.140625" style="100"/>
    <col min="3085" max="3085" width="12.85546875" style="100" customWidth="1"/>
    <col min="3086" max="3086" width="7.7109375" style="100" customWidth="1"/>
    <col min="3087" max="3321" width="9.140625" style="100"/>
    <col min="3322" max="3322" width="21.28515625" style="100" customWidth="1"/>
    <col min="3323" max="3323" width="16.7109375" style="100" customWidth="1"/>
    <col min="3324" max="3324" width="14.140625" style="100" customWidth="1"/>
    <col min="3325" max="3325" width="13.7109375" style="100" customWidth="1"/>
    <col min="3326" max="3326" width="18.140625" style="100" customWidth="1"/>
    <col min="3327" max="3327" width="19.85546875" style="100" customWidth="1"/>
    <col min="3328" max="3328" width="6" style="100" customWidth="1"/>
    <col min="3329" max="3329" width="33.42578125" style="100" customWidth="1"/>
    <col min="3330" max="3330" width="12.5703125" style="100" customWidth="1"/>
    <col min="3331" max="3331" width="11.5703125" style="100" bestFit="1" customWidth="1"/>
    <col min="3332" max="3332" width="9.28515625" style="100" bestFit="1" customWidth="1"/>
    <col min="3333" max="3333" width="11.140625" style="100" bestFit="1" customWidth="1"/>
    <col min="3334" max="3334" width="10.28515625" style="100" bestFit="1" customWidth="1"/>
    <col min="3335" max="3340" width="9.140625" style="100"/>
    <col min="3341" max="3341" width="12.85546875" style="100" customWidth="1"/>
    <col min="3342" max="3342" width="7.7109375" style="100" customWidth="1"/>
    <col min="3343" max="3577" width="9.140625" style="100"/>
    <col min="3578" max="3578" width="21.28515625" style="100" customWidth="1"/>
    <col min="3579" max="3579" width="16.7109375" style="100" customWidth="1"/>
    <col min="3580" max="3580" width="14.140625" style="100" customWidth="1"/>
    <col min="3581" max="3581" width="13.7109375" style="100" customWidth="1"/>
    <col min="3582" max="3582" width="18.140625" style="100" customWidth="1"/>
    <col min="3583" max="3583" width="19.85546875" style="100" customWidth="1"/>
    <col min="3584" max="3584" width="6" style="100" customWidth="1"/>
    <col min="3585" max="3585" width="33.42578125" style="100" customWidth="1"/>
    <col min="3586" max="3586" width="12.5703125" style="100" customWidth="1"/>
    <col min="3587" max="3587" width="11.5703125" style="100" bestFit="1" customWidth="1"/>
    <col min="3588" max="3588" width="9.28515625" style="100" bestFit="1" customWidth="1"/>
    <col min="3589" max="3589" width="11.140625" style="100" bestFit="1" customWidth="1"/>
    <col min="3590" max="3590" width="10.28515625" style="100" bestFit="1" customWidth="1"/>
    <col min="3591" max="3596" width="9.140625" style="100"/>
    <col min="3597" max="3597" width="12.85546875" style="100" customWidth="1"/>
    <col min="3598" max="3598" width="7.7109375" style="100" customWidth="1"/>
    <col min="3599" max="3833" width="9.140625" style="100"/>
    <col min="3834" max="3834" width="21.28515625" style="100" customWidth="1"/>
    <col min="3835" max="3835" width="16.7109375" style="100" customWidth="1"/>
    <col min="3836" max="3836" width="14.140625" style="100" customWidth="1"/>
    <col min="3837" max="3837" width="13.7109375" style="100" customWidth="1"/>
    <col min="3838" max="3838" width="18.140625" style="100" customWidth="1"/>
    <col min="3839" max="3839" width="19.85546875" style="100" customWidth="1"/>
    <col min="3840" max="3840" width="6" style="100" customWidth="1"/>
    <col min="3841" max="3841" width="33.42578125" style="100" customWidth="1"/>
    <col min="3842" max="3842" width="12.5703125" style="100" customWidth="1"/>
    <col min="3843" max="3843" width="11.5703125" style="100" bestFit="1" customWidth="1"/>
    <col min="3844" max="3844" width="9.28515625" style="100" bestFit="1" customWidth="1"/>
    <col min="3845" max="3845" width="11.140625" style="100" bestFit="1" customWidth="1"/>
    <col min="3846" max="3846" width="10.28515625" style="100" bestFit="1" customWidth="1"/>
    <col min="3847" max="3852" width="9.140625" style="100"/>
    <col min="3853" max="3853" width="12.85546875" style="100" customWidth="1"/>
    <col min="3854" max="3854" width="7.7109375" style="100" customWidth="1"/>
    <col min="3855" max="4089" width="9.140625" style="100"/>
    <col min="4090" max="4090" width="21.28515625" style="100" customWidth="1"/>
    <col min="4091" max="4091" width="16.7109375" style="100" customWidth="1"/>
    <col min="4092" max="4092" width="14.140625" style="100" customWidth="1"/>
    <col min="4093" max="4093" width="13.7109375" style="100" customWidth="1"/>
    <col min="4094" max="4094" width="18.140625" style="100" customWidth="1"/>
    <col min="4095" max="4095" width="19.85546875" style="100" customWidth="1"/>
    <col min="4096" max="4096" width="6" style="100" customWidth="1"/>
    <col min="4097" max="4097" width="33.42578125" style="100" customWidth="1"/>
    <col min="4098" max="4098" width="12.5703125" style="100" customWidth="1"/>
    <col min="4099" max="4099" width="11.5703125" style="100" bestFit="1" customWidth="1"/>
    <col min="4100" max="4100" width="9.28515625" style="100" bestFit="1" customWidth="1"/>
    <col min="4101" max="4101" width="11.140625" style="100" bestFit="1" customWidth="1"/>
    <col min="4102" max="4102" width="10.28515625" style="100" bestFit="1" customWidth="1"/>
    <col min="4103" max="4108" width="9.140625" style="100"/>
    <col min="4109" max="4109" width="12.85546875" style="100" customWidth="1"/>
    <col min="4110" max="4110" width="7.7109375" style="100" customWidth="1"/>
    <col min="4111" max="4345" width="9.140625" style="100"/>
    <col min="4346" max="4346" width="21.28515625" style="100" customWidth="1"/>
    <col min="4347" max="4347" width="16.7109375" style="100" customWidth="1"/>
    <col min="4348" max="4348" width="14.140625" style="100" customWidth="1"/>
    <col min="4349" max="4349" width="13.7109375" style="100" customWidth="1"/>
    <col min="4350" max="4350" width="18.140625" style="100" customWidth="1"/>
    <col min="4351" max="4351" width="19.85546875" style="100" customWidth="1"/>
    <col min="4352" max="4352" width="6" style="100" customWidth="1"/>
    <col min="4353" max="4353" width="33.42578125" style="100" customWidth="1"/>
    <col min="4354" max="4354" width="12.5703125" style="100" customWidth="1"/>
    <col min="4355" max="4355" width="11.5703125" style="100" bestFit="1" customWidth="1"/>
    <col min="4356" max="4356" width="9.28515625" style="100" bestFit="1" customWidth="1"/>
    <col min="4357" max="4357" width="11.140625" style="100" bestFit="1" customWidth="1"/>
    <col min="4358" max="4358" width="10.28515625" style="100" bestFit="1" customWidth="1"/>
    <col min="4359" max="4364" width="9.140625" style="100"/>
    <col min="4365" max="4365" width="12.85546875" style="100" customWidth="1"/>
    <col min="4366" max="4366" width="7.7109375" style="100" customWidth="1"/>
    <col min="4367" max="4601" width="9.140625" style="100"/>
    <col min="4602" max="4602" width="21.28515625" style="100" customWidth="1"/>
    <col min="4603" max="4603" width="16.7109375" style="100" customWidth="1"/>
    <col min="4604" max="4604" width="14.140625" style="100" customWidth="1"/>
    <col min="4605" max="4605" width="13.7109375" style="100" customWidth="1"/>
    <col min="4606" max="4606" width="18.140625" style="100" customWidth="1"/>
    <col min="4607" max="4607" width="19.85546875" style="100" customWidth="1"/>
    <col min="4608" max="4608" width="6" style="100" customWidth="1"/>
    <col min="4609" max="4609" width="33.42578125" style="100" customWidth="1"/>
    <col min="4610" max="4610" width="12.5703125" style="100" customWidth="1"/>
    <col min="4611" max="4611" width="11.5703125" style="100" bestFit="1" customWidth="1"/>
    <col min="4612" max="4612" width="9.28515625" style="100" bestFit="1" customWidth="1"/>
    <col min="4613" max="4613" width="11.140625" style="100" bestFit="1" customWidth="1"/>
    <col min="4614" max="4614" width="10.28515625" style="100" bestFit="1" customWidth="1"/>
    <col min="4615" max="4620" width="9.140625" style="100"/>
    <col min="4621" max="4621" width="12.85546875" style="100" customWidth="1"/>
    <col min="4622" max="4622" width="7.7109375" style="100" customWidth="1"/>
    <col min="4623" max="4857" width="9.140625" style="100"/>
    <col min="4858" max="4858" width="21.28515625" style="100" customWidth="1"/>
    <col min="4859" max="4859" width="16.7109375" style="100" customWidth="1"/>
    <col min="4860" max="4860" width="14.140625" style="100" customWidth="1"/>
    <col min="4861" max="4861" width="13.7109375" style="100" customWidth="1"/>
    <col min="4862" max="4862" width="18.140625" style="100" customWidth="1"/>
    <col min="4863" max="4863" width="19.85546875" style="100" customWidth="1"/>
    <col min="4864" max="4864" width="6" style="100" customWidth="1"/>
    <col min="4865" max="4865" width="33.42578125" style="100" customWidth="1"/>
    <col min="4866" max="4866" width="12.5703125" style="100" customWidth="1"/>
    <col min="4867" max="4867" width="11.5703125" style="100" bestFit="1" customWidth="1"/>
    <col min="4868" max="4868" width="9.28515625" style="100" bestFit="1" customWidth="1"/>
    <col min="4869" max="4869" width="11.140625" style="100" bestFit="1" customWidth="1"/>
    <col min="4870" max="4870" width="10.28515625" style="100" bestFit="1" customWidth="1"/>
    <col min="4871" max="4876" width="9.140625" style="100"/>
    <col min="4877" max="4877" width="12.85546875" style="100" customWidth="1"/>
    <col min="4878" max="4878" width="7.7109375" style="100" customWidth="1"/>
    <col min="4879" max="5113" width="9.140625" style="100"/>
    <col min="5114" max="5114" width="21.28515625" style="100" customWidth="1"/>
    <col min="5115" max="5115" width="16.7109375" style="100" customWidth="1"/>
    <col min="5116" max="5116" width="14.140625" style="100" customWidth="1"/>
    <col min="5117" max="5117" width="13.7109375" style="100" customWidth="1"/>
    <col min="5118" max="5118" width="18.140625" style="100" customWidth="1"/>
    <col min="5119" max="5119" width="19.85546875" style="100" customWidth="1"/>
    <col min="5120" max="5120" width="6" style="100" customWidth="1"/>
    <col min="5121" max="5121" width="33.42578125" style="100" customWidth="1"/>
    <col min="5122" max="5122" width="12.5703125" style="100" customWidth="1"/>
    <col min="5123" max="5123" width="11.5703125" style="100" bestFit="1" customWidth="1"/>
    <col min="5124" max="5124" width="9.28515625" style="100" bestFit="1" customWidth="1"/>
    <col min="5125" max="5125" width="11.140625" style="100" bestFit="1" customWidth="1"/>
    <col min="5126" max="5126" width="10.28515625" style="100" bestFit="1" customWidth="1"/>
    <col min="5127" max="5132" width="9.140625" style="100"/>
    <col min="5133" max="5133" width="12.85546875" style="100" customWidth="1"/>
    <col min="5134" max="5134" width="7.7109375" style="100" customWidth="1"/>
    <col min="5135" max="5369" width="9.140625" style="100"/>
    <col min="5370" max="5370" width="21.28515625" style="100" customWidth="1"/>
    <col min="5371" max="5371" width="16.7109375" style="100" customWidth="1"/>
    <col min="5372" max="5372" width="14.140625" style="100" customWidth="1"/>
    <col min="5373" max="5373" width="13.7109375" style="100" customWidth="1"/>
    <col min="5374" max="5374" width="18.140625" style="100" customWidth="1"/>
    <col min="5375" max="5375" width="19.85546875" style="100" customWidth="1"/>
    <col min="5376" max="5376" width="6" style="100" customWidth="1"/>
    <col min="5377" max="5377" width="33.42578125" style="100" customWidth="1"/>
    <col min="5378" max="5378" width="12.5703125" style="100" customWidth="1"/>
    <col min="5379" max="5379" width="11.5703125" style="100" bestFit="1" customWidth="1"/>
    <col min="5380" max="5380" width="9.28515625" style="100" bestFit="1" customWidth="1"/>
    <col min="5381" max="5381" width="11.140625" style="100" bestFit="1" customWidth="1"/>
    <col min="5382" max="5382" width="10.28515625" style="100" bestFit="1" customWidth="1"/>
    <col min="5383" max="5388" width="9.140625" style="100"/>
    <col min="5389" max="5389" width="12.85546875" style="100" customWidth="1"/>
    <col min="5390" max="5390" width="7.7109375" style="100" customWidth="1"/>
    <col min="5391" max="5625" width="9.140625" style="100"/>
    <col min="5626" max="5626" width="21.28515625" style="100" customWidth="1"/>
    <col min="5627" max="5627" width="16.7109375" style="100" customWidth="1"/>
    <col min="5628" max="5628" width="14.140625" style="100" customWidth="1"/>
    <col min="5629" max="5629" width="13.7109375" style="100" customWidth="1"/>
    <col min="5630" max="5630" width="18.140625" style="100" customWidth="1"/>
    <col min="5631" max="5631" width="19.85546875" style="100" customWidth="1"/>
    <col min="5632" max="5632" width="6" style="100" customWidth="1"/>
    <col min="5633" max="5633" width="33.42578125" style="100" customWidth="1"/>
    <col min="5634" max="5634" width="12.5703125" style="100" customWidth="1"/>
    <col min="5635" max="5635" width="11.5703125" style="100" bestFit="1" customWidth="1"/>
    <col min="5636" max="5636" width="9.28515625" style="100" bestFit="1" customWidth="1"/>
    <col min="5637" max="5637" width="11.140625" style="100" bestFit="1" customWidth="1"/>
    <col min="5638" max="5638" width="10.28515625" style="100" bestFit="1" customWidth="1"/>
    <col min="5639" max="5644" width="9.140625" style="100"/>
    <col min="5645" max="5645" width="12.85546875" style="100" customWidth="1"/>
    <col min="5646" max="5646" width="7.7109375" style="100" customWidth="1"/>
    <col min="5647" max="5881" width="9.140625" style="100"/>
    <col min="5882" max="5882" width="21.28515625" style="100" customWidth="1"/>
    <col min="5883" max="5883" width="16.7109375" style="100" customWidth="1"/>
    <col min="5884" max="5884" width="14.140625" style="100" customWidth="1"/>
    <col min="5885" max="5885" width="13.7109375" style="100" customWidth="1"/>
    <col min="5886" max="5886" width="18.140625" style="100" customWidth="1"/>
    <col min="5887" max="5887" width="19.85546875" style="100" customWidth="1"/>
    <col min="5888" max="5888" width="6" style="100" customWidth="1"/>
    <col min="5889" max="5889" width="33.42578125" style="100" customWidth="1"/>
    <col min="5890" max="5890" width="12.5703125" style="100" customWidth="1"/>
    <col min="5891" max="5891" width="11.5703125" style="100" bestFit="1" customWidth="1"/>
    <col min="5892" max="5892" width="9.28515625" style="100" bestFit="1" customWidth="1"/>
    <col min="5893" max="5893" width="11.140625" style="100" bestFit="1" customWidth="1"/>
    <col min="5894" max="5894" width="10.28515625" style="100" bestFit="1" customWidth="1"/>
    <col min="5895" max="5900" width="9.140625" style="100"/>
    <col min="5901" max="5901" width="12.85546875" style="100" customWidth="1"/>
    <col min="5902" max="5902" width="7.7109375" style="100" customWidth="1"/>
    <col min="5903" max="6137" width="9.140625" style="100"/>
    <col min="6138" max="6138" width="21.28515625" style="100" customWidth="1"/>
    <col min="6139" max="6139" width="16.7109375" style="100" customWidth="1"/>
    <col min="6140" max="6140" width="14.140625" style="100" customWidth="1"/>
    <col min="6141" max="6141" width="13.7109375" style="100" customWidth="1"/>
    <col min="6142" max="6142" width="18.140625" style="100" customWidth="1"/>
    <col min="6143" max="6143" width="19.85546875" style="100" customWidth="1"/>
    <col min="6144" max="6144" width="6" style="100" customWidth="1"/>
    <col min="6145" max="6145" width="33.42578125" style="100" customWidth="1"/>
    <col min="6146" max="6146" width="12.5703125" style="100" customWidth="1"/>
    <col min="6147" max="6147" width="11.5703125" style="100" bestFit="1" customWidth="1"/>
    <col min="6148" max="6148" width="9.28515625" style="100" bestFit="1" customWidth="1"/>
    <col min="6149" max="6149" width="11.140625" style="100" bestFit="1" customWidth="1"/>
    <col min="6150" max="6150" width="10.28515625" style="100" bestFit="1" customWidth="1"/>
    <col min="6151" max="6156" width="9.140625" style="100"/>
    <col min="6157" max="6157" width="12.85546875" style="100" customWidth="1"/>
    <col min="6158" max="6158" width="7.7109375" style="100" customWidth="1"/>
    <col min="6159" max="6393" width="9.140625" style="100"/>
    <col min="6394" max="6394" width="21.28515625" style="100" customWidth="1"/>
    <col min="6395" max="6395" width="16.7109375" style="100" customWidth="1"/>
    <col min="6396" max="6396" width="14.140625" style="100" customWidth="1"/>
    <col min="6397" max="6397" width="13.7109375" style="100" customWidth="1"/>
    <col min="6398" max="6398" width="18.140625" style="100" customWidth="1"/>
    <col min="6399" max="6399" width="19.85546875" style="100" customWidth="1"/>
    <col min="6400" max="6400" width="6" style="100" customWidth="1"/>
    <col min="6401" max="6401" width="33.42578125" style="100" customWidth="1"/>
    <col min="6402" max="6402" width="12.5703125" style="100" customWidth="1"/>
    <col min="6403" max="6403" width="11.5703125" style="100" bestFit="1" customWidth="1"/>
    <col min="6404" max="6404" width="9.28515625" style="100" bestFit="1" customWidth="1"/>
    <col min="6405" max="6405" width="11.140625" style="100" bestFit="1" customWidth="1"/>
    <col min="6406" max="6406" width="10.28515625" style="100" bestFit="1" customWidth="1"/>
    <col min="6407" max="6412" width="9.140625" style="100"/>
    <col min="6413" max="6413" width="12.85546875" style="100" customWidth="1"/>
    <col min="6414" max="6414" width="7.7109375" style="100" customWidth="1"/>
    <col min="6415" max="6649" width="9.140625" style="100"/>
    <col min="6650" max="6650" width="21.28515625" style="100" customWidth="1"/>
    <col min="6651" max="6651" width="16.7109375" style="100" customWidth="1"/>
    <col min="6652" max="6652" width="14.140625" style="100" customWidth="1"/>
    <col min="6653" max="6653" width="13.7109375" style="100" customWidth="1"/>
    <col min="6654" max="6654" width="18.140625" style="100" customWidth="1"/>
    <col min="6655" max="6655" width="19.85546875" style="100" customWidth="1"/>
    <col min="6656" max="6656" width="6" style="100" customWidth="1"/>
    <col min="6657" max="6657" width="33.42578125" style="100" customWidth="1"/>
    <col min="6658" max="6658" width="12.5703125" style="100" customWidth="1"/>
    <col min="6659" max="6659" width="11.5703125" style="100" bestFit="1" customWidth="1"/>
    <col min="6660" max="6660" width="9.28515625" style="100" bestFit="1" customWidth="1"/>
    <col min="6661" max="6661" width="11.140625" style="100" bestFit="1" customWidth="1"/>
    <col min="6662" max="6662" width="10.28515625" style="100" bestFit="1" customWidth="1"/>
    <col min="6663" max="6668" width="9.140625" style="100"/>
    <col min="6669" max="6669" width="12.85546875" style="100" customWidth="1"/>
    <col min="6670" max="6670" width="7.7109375" style="100" customWidth="1"/>
    <col min="6671" max="6905" width="9.140625" style="100"/>
    <col min="6906" max="6906" width="21.28515625" style="100" customWidth="1"/>
    <col min="6907" max="6907" width="16.7109375" style="100" customWidth="1"/>
    <col min="6908" max="6908" width="14.140625" style="100" customWidth="1"/>
    <col min="6909" max="6909" width="13.7109375" style="100" customWidth="1"/>
    <col min="6910" max="6910" width="18.140625" style="100" customWidth="1"/>
    <col min="6911" max="6911" width="19.85546875" style="100" customWidth="1"/>
    <col min="6912" max="6912" width="6" style="100" customWidth="1"/>
    <col min="6913" max="6913" width="33.42578125" style="100" customWidth="1"/>
    <col min="6914" max="6914" width="12.5703125" style="100" customWidth="1"/>
    <col min="6915" max="6915" width="11.5703125" style="100" bestFit="1" customWidth="1"/>
    <col min="6916" max="6916" width="9.28515625" style="100" bestFit="1" customWidth="1"/>
    <col min="6917" max="6917" width="11.140625" style="100" bestFit="1" customWidth="1"/>
    <col min="6918" max="6918" width="10.28515625" style="100" bestFit="1" customWidth="1"/>
    <col min="6919" max="6924" width="9.140625" style="100"/>
    <col min="6925" max="6925" width="12.85546875" style="100" customWidth="1"/>
    <col min="6926" max="6926" width="7.7109375" style="100" customWidth="1"/>
    <col min="6927" max="7161" width="9.140625" style="100"/>
    <col min="7162" max="7162" width="21.28515625" style="100" customWidth="1"/>
    <col min="7163" max="7163" width="16.7109375" style="100" customWidth="1"/>
    <col min="7164" max="7164" width="14.140625" style="100" customWidth="1"/>
    <col min="7165" max="7165" width="13.7109375" style="100" customWidth="1"/>
    <col min="7166" max="7166" width="18.140625" style="100" customWidth="1"/>
    <col min="7167" max="7167" width="19.85546875" style="100" customWidth="1"/>
    <col min="7168" max="7168" width="6" style="100" customWidth="1"/>
    <col min="7169" max="7169" width="33.42578125" style="100" customWidth="1"/>
    <col min="7170" max="7170" width="12.5703125" style="100" customWidth="1"/>
    <col min="7171" max="7171" width="11.5703125" style="100" bestFit="1" customWidth="1"/>
    <col min="7172" max="7172" width="9.28515625" style="100" bestFit="1" customWidth="1"/>
    <col min="7173" max="7173" width="11.140625" style="100" bestFit="1" customWidth="1"/>
    <col min="7174" max="7174" width="10.28515625" style="100" bestFit="1" customWidth="1"/>
    <col min="7175" max="7180" width="9.140625" style="100"/>
    <col min="7181" max="7181" width="12.85546875" style="100" customWidth="1"/>
    <col min="7182" max="7182" width="7.7109375" style="100" customWidth="1"/>
    <col min="7183" max="7417" width="9.140625" style="100"/>
    <col min="7418" max="7418" width="21.28515625" style="100" customWidth="1"/>
    <col min="7419" max="7419" width="16.7109375" style="100" customWidth="1"/>
    <col min="7420" max="7420" width="14.140625" style="100" customWidth="1"/>
    <col min="7421" max="7421" width="13.7109375" style="100" customWidth="1"/>
    <col min="7422" max="7422" width="18.140625" style="100" customWidth="1"/>
    <col min="7423" max="7423" width="19.85546875" style="100" customWidth="1"/>
    <col min="7424" max="7424" width="6" style="100" customWidth="1"/>
    <col min="7425" max="7425" width="33.42578125" style="100" customWidth="1"/>
    <col min="7426" max="7426" width="12.5703125" style="100" customWidth="1"/>
    <col min="7427" max="7427" width="11.5703125" style="100" bestFit="1" customWidth="1"/>
    <col min="7428" max="7428" width="9.28515625" style="100" bestFit="1" customWidth="1"/>
    <col min="7429" max="7429" width="11.140625" style="100" bestFit="1" customWidth="1"/>
    <col min="7430" max="7430" width="10.28515625" style="100" bestFit="1" customWidth="1"/>
    <col min="7431" max="7436" width="9.140625" style="100"/>
    <col min="7437" max="7437" width="12.85546875" style="100" customWidth="1"/>
    <col min="7438" max="7438" width="7.7109375" style="100" customWidth="1"/>
    <col min="7439" max="7673" width="9.140625" style="100"/>
    <col min="7674" max="7674" width="21.28515625" style="100" customWidth="1"/>
    <col min="7675" max="7675" width="16.7109375" style="100" customWidth="1"/>
    <col min="7676" max="7676" width="14.140625" style="100" customWidth="1"/>
    <col min="7677" max="7677" width="13.7109375" style="100" customWidth="1"/>
    <col min="7678" max="7678" width="18.140625" style="100" customWidth="1"/>
    <col min="7679" max="7679" width="19.85546875" style="100" customWidth="1"/>
    <col min="7680" max="7680" width="6" style="100" customWidth="1"/>
    <col min="7681" max="7681" width="33.42578125" style="100" customWidth="1"/>
    <col min="7682" max="7682" width="12.5703125" style="100" customWidth="1"/>
    <col min="7683" max="7683" width="11.5703125" style="100" bestFit="1" customWidth="1"/>
    <col min="7684" max="7684" width="9.28515625" style="100" bestFit="1" customWidth="1"/>
    <col min="7685" max="7685" width="11.140625" style="100" bestFit="1" customWidth="1"/>
    <col min="7686" max="7686" width="10.28515625" style="100" bestFit="1" customWidth="1"/>
    <col min="7687" max="7692" width="9.140625" style="100"/>
    <col min="7693" max="7693" width="12.85546875" style="100" customWidth="1"/>
    <col min="7694" max="7694" width="7.7109375" style="100" customWidth="1"/>
    <col min="7695" max="7929" width="9.140625" style="100"/>
    <col min="7930" max="7930" width="21.28515625" style="100" customWidth="1"/>
    <col min="7931" max="7931" width="16.7109375" style="100" customWidth="1"/>
    <col min="7932" max="7932" width="14.140625" style="100" customWidth="1"/>
    <col min="7933" max="7933" width="13.7109375" style="100" customWidth="1"/>
    <col min="7934" max="7934" width="18.140625" style="100" customWidth="1"/>
    <col min="7935" max="7935" width="19.85546875" style="100" customWidth="1"/>
    <col min="7936" max="7936" width="6" style="100" customWidth="1"/>
    <col min="7937" max="7937" width="33.42578125" style="100" customWidth="1"/>
    <col min="7938" max="7938" width="12.5703125" style="100" customWidth="1"/>
    <col min="7939" max="7939" width="11.5703125" style="100" bestFit="1" customWidth="1"/>
    <col min="7940" max="7940" width="9.28515625" style="100" bestFit="1" customWidth="1"/>
    <col min="7941" max="7941" width="11.140625" style="100" bestFit="1" customWidth="1"/>
    <col min="7942" max="7942" width="10.28515625" style="100" bestFit="1" customWidth="1"/>
    <col min="7943" max="7948" width="9.140625" style="100"/>
    <col min="7949" max="7949" width="12.85546875" style="100" customWidth="1"/>
    <col min="7950" max="7950" width="7.7109375" style="100" customWidth="1"/>
    <col min="7951" max="8185" width="9.140625" style="100"/>
    <col min="8186" max="8186" width="21.28515625" style="100" customWidth="1"/>
    <col min="8187" max="8187" width="16.7109375" style="100" customWidth="1"/>
    <col min="8188" max="8188" width="14.140625" style="100" customWidth="1"/>
    <col min="8189" max="8189" width="13.7109375" style="100" customWidth="1"/>
    <col min="8190" max="8190" width="18.140625" style="100" customWidth="1"/>
    <col min="8191" max="8191" width="19.85546875" style="100" customWidth="1"/>
    <col min="8192" max="8192" width="6" style="100" customWidth="1"/>
    <col min="8193" max="8193" width="33.42578125" style="100" customWidth="1"/>
    <col min="8194" max="8194" width="12.5703125" style="100" customWidth="1"/>
    <col min="8195" max="8195" width="11.5703125" style="100" bestFit="1" customWidth="1"/>
    <col min="8196" max="8196" width="9.28515625" style="100" bestFit="1" customWidth="1"/>
    <col min="8197" max="8197" width="11.140625" style="100" bestFit="1" customWidth="1"/>
    <col min="8198" max="8198" width="10.28515625" style="100" bestFit="1" customWidth="1"/>
    <col min="8199" max="8204" width="9.140625" style="100"/>
    <col min="8205" max="8205" width="12.85546875" style="100" customWidth="1"/>
    <col min="8206" max="8206" width="7.7109375" style="100" customWidth="1"/>
    <col min="8207" max="8441" width="9.140625" style="100"/>
    <col min="8442" max="8442" width="21.28515625" style="100" customWidth="1"/>
    <col min="8443" max="8443" width="16.7109375" style="100" customWidth="1"/>
    <col min="8444" max="8444" width="14.140625" style="100" customWidth="1"/>
    <col min="8445" max="8445" width="13.7109375" style="100" customWidth="1"/>
    <col min="8446" max="8446" width="18.140625" style="100" customWidth="1"/>
    <col min="8447" max="8447" width="19.85546875" style="100" customWidth="1"/>
    <col min="8448" max="8448" width="6" style="100" customWidth="1"/>
    <col min="8449" max="8449" width="33.42578125" style="100" customWidth="1"/>
    <col min="8450" max="8450" width="12.5703125" style="100" customWidth="1"/>
    <col min="8451" max="8451" width="11.5703125" style="100" bestFit="1" customWidth="1"/>
    <col min="8452" max="8452" width="9.28515625" style="100" bestFit="1" customWidth="1"/>
    <col min="8453" max="8453" width="11.140625" style="100" bestFit="1" customWidth="1"/>
    <col min="8454" max="8454" width="10.28515625" style="100" bestFit="1" customWidth="1"/>
    <col min="8455" max="8460" width="9.140625" style="100"/>
    <col min="8461" max="8461" width="12.85546875" style="100" customWidth="1"/>
    <col min="8462" max="8462" width="7.7109375" style="100" customWidth="1"/>
    <col min="8463" max="8697" width="9.140625" style="100"/>
    <col min="8698" max="8698" width="21.28515625" style="100" customWidth="1"/>
    <col min="8699" max="8699" width="16.7109375" style="100" customWidth="1"/>
    <col min="8700" max="8700" width="14.140625" style="100" customWidth="1"/>
    <col min="8701" max="8701" width="13.7109375" style="100" customWidth="1"/>
    <col min="8702" max="8702" width="18.140625" style="100" customWidth="1"/>
    <col min="8703" max="8703" width="19.85546875" style="100" customWidth="1"/>
    <col min="8704" max="8704" width="6" style="100" customWidth="1"/>
    <col min="8705" max="8705" width="33.42578125" style="100" customWidth="1"/>
    <col min="8706" max="8706" width="12.5703125" style="100" customWidth="1"/>
    <col min="8707" max="8707" width="11.5703125" style="100" bestFit="1" customWidth="1"/>
    <col min="8708" max="8708" width="9.28515625" style="100" bestFit="1" customWidth="1"/>
    <col min="8709" max="8709" width="11.140625" style="100" bestFit="1" customWidth="1"/>
    <col min="8710" max="8710" width="10.28515625" style="100" bestFit="1" customWidth="1"/>
    <col min="8711" max="8716" width="9.140625" style="100"/>
    <col min="8717" max="8717" width="12.85546875" style="100" customWidth="1"/>
    <col min="8718" max="8718" width="7.7109375" style="100" customWidth="1"/>
    <col min="8719" max="8953" width="9.140625" style="100"/>
    <col min="8954" max="8954" width="21.28515625" style="100" customWidth="1"/>
    <col min="8955" max="8955" width="16.7109375" style="100" customWidth="1"/>
    <col min="8956" max="8956" width="14.140625" style="100" customWidth="1"/>
    <col min="8957" max="8957" width="13.7109375" style="100" customWidth="1"/>
    <col min="8958" max="8958" width="18.140625" style="100" customWidth="1"/>
    <col min="8959" max="8959" width="19.85546875" style="100" customWidth="1"/>
    <col min="8960" max="8960" width="6" style="100" customWidth="1"/>
    <col min="8961" max="8961" width="33.42578125" style="100" customWidth="1"/>
    <col min="8962" max="8962" width="12.5703125" style="100" customWidth="1"/>
    <col min="8963" max="8963" width="11.5703125" style="100" bestFit="1" customWidth="1"/>
    <col min="8964" max="8964" width="9.28515625" style="100" bestFit="1" customWidth="1"/>
    <col min="8965" max="8965" width="11.140625" style="100" bestFit="1" customWidth="1"/>
    <col min="8966" max="8966" width="10.28515625" style="100" bestFit="1" customWidth="1"/>
    <col min="8967" max="8972" width="9.140625" style="100"/>
    <col min="8973" max="8973" width="12.85546875" style="100" customWidth="1"/>
    <col min="8974" max="8974" width="7.7109375" style="100" customWidth="1"/>
    <col min="8975" max="9209" width="9.140625" style="100"/>
    <col min="9210" max="9210" width="21.28515625" style="100" customWidth="1"/>
    <col min="9211" max="9211" width="16.7109375" style="100" customWidth="1"/>
    <col min="9212" max="9212" width="14.140625" style="100" customWidth="1"/>
    <col min="9213" max="9213" width="13.7109375" style="100" customWidth="1"/>
    <col min="9214" max="9214" width="18.140625" style="100" customWidth="1"/>
    <col min="9215" max="9215" width="19.85546875" style="100" customWidth="1"/>
    <col min="9216" max="9216" width="6" style="100" customWidth="1"/>
    <col min="9217" max="9217" width="33.42578125" style="100" customWidth="1"/>
    <col min="9218" max="9218" width="12.5703125" style="100" customWidth="1"/>
    <col min="9219" max="9219" width="11.5703125" style="100" bestFit="1" customWidth="1"/>
    <col min="9220" max="9220" width="9.28515625" style="100" bestFit="1" customWidth="1"/>
    <col min="9221" max="9221" width="11.140625" style="100" bestFit="1" customWidth="1"/>
    <col min="9222" max="9222" width="10.28515625" style="100" bestFit="1" customWidth="1"/>
    <col min="9223" max="9228" width="9.140625" style="100"/>
    <col min="9229" max="9229" width="12.85546875" style="100" customWidth="1"/>
    <col min="9230" max="9230" width="7.7109375" style="100" customWidth="1"/>
    <col min="9231" max="9465" width="9.140625" style="100"/>
    <col min="9466" max="9466" width="21.28515625" style="100" customWidth="1"/>
    <col min="9467" max="9467" width="16.7109375" style="100" customWidth="1"/>
    <col min="9468" max="9468" width="14.140625" style="100" customWidth="1"/>
    <col min="9469" max="9469" width="13.7109375" style="100" customWidth="1"/>
    <col min="9470" max="9470" width="18.140625" style="100" customWidth="1"/>
    <col min="9471" max="9471" width="19.85546875" style="100" customWidth="1"/>
    <col min="9472" max="9472" width="6" style="100" customWidth="1"/>
    <col min="9473" max="9473" width="33.42578125" style="100" customWidth="1"/>
    <col min="9474" max="9474" width="12.5703125" style="100" customWidth="1"/>
    <col min="9475" max="9475" width="11.5703125" style="100" bestFit="1" customWidth="1"/>
    <col min="9476" max="9476" width="9.28515625" style="100" bestFit="1" customWidth="1"/>
    <col min="9477" max="9477" width="11.140625" style="100" bestFit="1" customWidth="1"/>
    <col min="9478" max="9478" width="10.28515625" style="100" bestFit="1" customWidth="1"/>
    <col min="9479" max="9484" width="9.140625" style="100"/>
    <col min="9485" max="9485" width="12.85546875" style="100" customWidth="1"/>
    <col min="9486" max="9486" width="7.7109375" style="100" customWidth="1"/>
    <col min="9487" max="9721" width="9.140625" style="100"/>
    <col min="9722" max="9722" width="21.28515625" style="100" customWidth="1"/>
    <col min="9723" max="9723" width="16.7109375" style="100" customWidth="1"/>
    <col min="9724" max="9724" width="14.140625" style="100" customWidth="1"/>
    <col min="9725" max="9725" width="13.7109375" style="100" customWidth="1"/>
    <col min="9726" max="9726" width="18.140625" style="100" customWidth="1"/>
    <col min="9727" max="9727" width="19.85546875" style="100" customWidth="1"/>
    <col min="9728" max="9728" width="6" style="100" customWidth="1"/>
    <col min="9729" max="9729" width="33.42578125" style="100" customWidth="1"/>
    <col min="9730" max="9730" width="12.5703125" style="100" customWidth="1"/>
    <col min="9731" max="9731" width="11.5703125" style="100" bestFit="1" customWidth="1"/>
    <col min="9732" max="9732" width="9.28515625" style="100" bestFit="1" customWidth="1"/>
    <col min="9733" max="9733" width="11.140625" style="100" bestFit="1" customWidth="1"/>
    <col min="9734" max="9734" width="10.28515625" style="100" bestFit="1" customWidth="1"/>
    <col min="9735" max="9740" width="9.140625" style="100"/>
    <col min="9741" max="9741" width="12.85546875" style="100" customWidth="1"/>
    <col min="9742" max="9742" width="7.7109375" style="100" customWidth="1"/>
    <col min="9743" max="9977" width="9.140625" style="100"/>
    <col min="9978" max="9978" width="21.28515625" style="100" customWidth="1"/>
    <col min="9979" max="9979" width="16.7109375" style="100" customWidth="1"/>
    <col min="9980" max="9980" width="14.140625" style="100" customWidth="1"/>
    <col min="9981" max="9981" width="13.7109375" style="100" customWidth="1"/>
    <col min="9982" max="9982" width="18.140625" style="100" customWidth="1"/>
    <col min="9983" max="9983" width="19.85546875" style="100" customWidth="1"/>
    <col min="9984" max="9984" width="6" style="100" customWidth="1"/>
    <col min="9985" max="9985" width="33.42578125" style="100" customWidth="1"/>
    <col min="9986" max="9986" width="12.5703125" style="100" customWidth="1"/>
    <col min="9987" max="9987" width="11.5703125" style="100" bestFit="1" customWidth="1"/>
    <col min="9988" max="9988" width="9.28515625" style="100" bestFit="1" customWidth="1"/>
    <col min="9989" max="9989" width="11.140625" style="100" bestFit="1" customWidth="1"/>
    <col min="9990" max="9990" width="10.28515625" style="100" bestFit="1" customWidth="1"/>
    <col min="9991" max="9996" width="9.140625" style="100"/>
    <col min="9997" max="9997" width="12.85546875" style="100" customWidth="1"/>
    <col min="9998" max="9998" width="7.7109375" style="100" customWidth="1"/>
    <col min="9999" max="10233" width="9.140625" style="100"/>
    <col min="10234" max="10234" width="21.28515625" style="100" customWidth="1"/>
    <col min="10235" max="10235" width="16.7109375" style="100" customWidth="1"/>
    <col min="10236" max="10236" width="14.140625" style="100" customWidth="1"/>
    <col min="10237" max="10237" width="13.7109375" style="100" customWidth="1"/>
    <col min="10238" max="10238" width="18.140625" style="100" customWidth="1"/>
    <col min="10239" max="10239" width="19.85546875" style="100" customWidth="1"/>
    <col min="10240" max="10240" width="6" style="100" customWidth="1"/>
    <col min="10241" max="10241" width="33.42578125" style="100" customWidth="1"/>
    <col min="10242" max="10242" width="12.5703125" style="100" customWidth="1"/>
    <col min="10243" max="10243" width="11.5703125" style="100" bestFit="1" customWidth="1"/>
    <col min="10244" max="10244" width="9.28515625" style="100" bestFit="1" customWidth="1"/>
    <col min="10245" max="10245" width="11.140625" style="100" bestFit="1" customWidth="1"/>
    <col min="10246" max="10246" width="10.28515625" style="100" bestFit="1" customWidth="1"/>
    <col min="10247" max="10252" width="9.140625" style="100"/>
    <col min="10253" max="10253" width="12.85546875" style="100" customWidth="1"/>
    <col min="10254" max="10254" width="7.7109375" style="100" customWidth="1"/>
    <col min="10255" max="10489" width="9.140625" style="100"/>
    <col min="10490" max="10490" width="21.28515625" style="100" customWidth="1"/>
    <col min="10491" max="10491" width="16.7109375" style="100" customWidth="1"/>
    <col min="10492" max="10492" width="14.140625" style="100" customWidth="1"/>
    <col min="10493" max="10493" width="13.7109375" style="100" customWidth="1"/>
    <col min="10494" max="10494" width="18.140625" style="100" customWidth="1"/>
    <col min="10495" max="10495" width="19.85546875" style="100" customWidth="1"/>
    <col min="10496" max="10496" width="6" style="100" customWidth="1"/>
    <col min="10497" max="10497" width="33.42578125" style="100" customWidth="1"/>
    <col min="10498" max="10498" width="12.5703125" style="100" customWidth="1"/>
    <col min="10499" max="10499" width="11.5703125" style="100" bestFit="1" customWidth="1"/>
    <col min="10500" max="10500" width="9.28515625" style="100" bestFit="1" customWidth="1"/>
    <col min="10501" max="10501" width="11.140625" style="100" bestFit="1" customWidth="1"/>
    <col min="10502" max="10502" width="10.28515625" style="100" bestFit="1" customWidth="1"/>
    <col min="10503" max="10508" width="9.140625" style="100"/>
    <col min="10509" max="10509" width="12.85546875" style="100" customWidth="1"/>
    <col min="10510" max="10510" width="7.7109375" style="100" customWidth="1"/>
    <col min="10511" max="10745" width="9.140625" style="100"/>
    <col min="10746" max="10746" width="21.28515625" style="100" customWidth="1"/>
    <col min="10747" max="10747" width="16.7109375" style="100" customWidth="1"/>
    <col min="10748" max="10748" width="14.140625" style="100" customWidth="1"/>
    <col min="10749" max="10749" width="13.7109375" style="100" customWidth="1"/>
    <col min="10750" max="10750" width="18.140625" style="100" customWidth="1"/>
    <col min="10751" max="10751" width="19.85546875" style="100" customWidth="1"/>
    <col min="10752" max="10752" width="6" style="100" customWidth="1"/>
    <col min="10753" max="10753" width="33.42578125" style="100" customWidth="1"/>
    <col min="10754" max="10754" width="12.5703125" style="100" customWidth="1"/>
    <col min="10755" max="10755" width="11.5703125" style="100" bestFit="1" customWidth="1"/>
    <col min="10756" max="10756" width="9.28515625" style="100" bestFit="1" customWidth="1"/>
    <col min="10757" max="10757" width="11.140625" style="100" bestFit="1" customWidth="1"/>
    <col min="10758" max="10758" width="10.28515625" style="100" bestFit="1" customWidth="1"/>
    <col min="10759" max="10764" width="9.140625" style="100"/>
    <col min="10765" max="10765" width="12.85546875" style="100" customWidth="1"/>
    <col min="10766" max="10766" width="7.7109375" style="100" customWidth="1"/>
    <col min="10767" max="11001" width="9.140625" style="100"/>
    <col min="11002" max="11002" width="21.28515625" style="100" customWidth="1"/>
    <col min="11003" max="11003" width="16.7109375" style="100" customWidth="1"/>
    <col min="11004" max="11004" width="14.140625" style="100" customWidth="1"/>
    <col min="11005" max="11005" width="13.7109375" style="100" customWidth="1"/>
    <col min="11006" max="11006" width="18.140625" style="100" customWidth="1"/>
    <col min="11007" max="11007" width="19.85546875" style="100" customWidth="1"/>
    <col min="11008" max="11008" width="6" style="100" customWidth="1"/>
    <col min="11009" max="11009" width="33.42578125" style="100" customWidth="1"/>
    <col min="11010" max="11010" width="12.5703125" style="100" customWidth="1"/>
    <col min="11011" max="11011" width="11.5703125" style="100" bestFit="1" customWidth="1"/>
    <col min="11012" max="11012" width="9.28515625" style="100" bestFit="1" customWidth="1"/>
    <col min="11013" max="11013" width="11.140625" style="100" bestFit="1" customWidth="1"/>
    <col min="11014" max="11014" width="10.28515625" style="100" bestFit="1" customWidth="1"/>
    <col min="11015" max="11020" width="9.140625" style="100"/>
    <col min="11021" max="11021" width="12.85546875" style="100" customWidth="1"/>
    <col min="11022" max="11022" width="7.7109375" style="100" customWidth="1"/>
    <col min="11023" max="11257" width="9.140625" style="100"/>
    <col min="11258" max="11258" width="21.28515625" style="100" customWidth="1"/>
    <col min="11259" max="11259" width="16.7109375" style="100" customWidth="1"/>
    <col min="11260" max="11260" width="14.140625" style="100" customWidth="1"/>
    <col min="11261" max="11261" width="13.7109375" style="100" customWidth="1"/>
    <col min="11262" max="11262" width="18.140625" style="100" customWidth="1"/>
    <col min="11263" max="11263" width="19.85546875" style="100" customWidth="1"/>
    <col min="11264" max="11264" width="6" style="100" customWidth="1"/>
    <col min="11265" max="11265" width="33.42578125" style="100" customWidth="1"/>
    <col min="11266" max="11266" width="12.5703125" style="100" customWidth="1"/>
    <col min="11267" max="11267" width="11.5703125" style="100" bestFit="1" customWidth="1"/>
    <col min="11268" max="11268" width="9.28515625" style="100" bestFit="1" customWidth="1"/>
    <col min="11269" max="11269" width="11.140625" style="100" bestFit="1" customWidth="1"/>
    <col min="11270" max="11270" width="10.28515625" style="100" bestFit="1" customWidth="1"/>
    <col min="11271" max="11276" width="9.140625" style="100"/>
    <col min="11277" max="11277" width="12.85546875" style="100" customWidth="1"/>
    <col min="11278" max="11278" width="7.7109375" style="100" customWidth="1"/>
    <col min="11279" max="11513" width="9.140625" style="100"/>
    <col min="11514" max="11514" width="21.28515625" style="100" customWidth="1"/>
    <col min="11515" max="11515" width="16.7109375" style="100" customWidth="1"/>
    <col min="11516" max="11516" width="14.140625" style="100" customWidth="1"/>
    <col min="11517" max="11517" width="13.7109375" style="100" customWidth="1"/>
    <col min="11518" max="11518" width="18.140625" style="100" customWidth="1"/>
    <col min="11519" max="11519" width="19.85546875" style="100" customWidth="1"/>
    <col min="11520" max="11520" width="6" style="100" customWidth="1"/>
    <col min="11521" max="11521" width="33.42578125" style="100" customWidth="1"/>
    <col min="11522" max="11522" width="12.5703125" style="100" customWidth="1"/>
    <col min="11523" max="11523" width="11.5703125" style="100" bestFit="1" customWidth="1"/>
    <col min="11524" max="11524" width="9.28515625" style="100" bestFit="1" customWidth="1"/>
    <col min="11525" max="11525" width="11.140625" style="100" bestFit="1" customWidth="1"/>
    <col min="11526" max="11526" width="10.28515625" style="100" bestFit="1" customWidth="1"/>
    <col min="11527" max="11532" width="9.140625" style="100"/>
    <col min="11533" max="11533" width="12.85546875" style="100" customWidth="1"/>
    <col min="11534" max="11534" width="7.7109375" style="100" customWidth="1"/>
    <col min="11535" max="11769" width="9.140625" style="100"/>
    <col min="11770" max="11770" width="21.28515625" style="100" customWidth="1"/>
    <col min="11771" max="11771" width="16.7109375" style="100" customWidth="1"/>
    <col min="11772" max="11772" width="14.140625" style="100" customWidth="1"/>
    <col min="11773" max="11773" width="13.7109375" style="100" customWidth="1"/>
    <col min="11774" max="11774" width="18.140625" style="100" customWidth="1"/>
    <col min="11775" max="11775" width="19.85546875" style="100" customWidth="1"/>
    <col min="11776" max="11776" width="6" style="100" customWidth="1"/>
    <col min="11777" max="11777" width="33.42578125" style="100" customWidth="1"/>
    <col min="11778" max="11778" width="12.5703125" style="100" customWidth="1"/>
    <col min="11779" max="11779" width="11.5703125" style="100" bestFit="1" customWidth="1"/>
    <col min="11780" max="11780" width="9.28515625" style="100" bestFit="1" customWidth="1"/>
    <col min="11781" max="11781" width="11.140625" style="100" bestFit="1" customWidth="1"/>
    <col min="11782" max="11782" width="10.28515625" style="100" bestFit="1" customWidth="1"/>
    <col min="11783" max="11788" width="9.140625" style="100"/>
    <col min="11789" max="11789" width="12.85546875" style="100" customWidth="1"/>
    <col min="11790" max="11790" width="7.7109375" style="100" customWidth="1"/>
    <col min="11791" max="12025" width="9.140625" style="100"/>
    <col min="12026" max="12026" width="21.28515625" style="100" customWidth="1"/>
    <col min="12027" max="12027" width="16.7109375" style="100" customWidth="1"/>
    <col min="12028" max="12028" width="14.140625" style="100" customWidth="1"/>
    <col min="12029" max="12029" width="13.7109375" style="100" customWidth="1"/>
    <col min="12030" max="12030" width="18.140625" style="100" customWidth="1"/>
    <col min="12031" max="12031" width="19.85546875" style="100" customWidth="1"/>
    <col min="12032" max="12032" width="6" style="100" customWidth="1"/>
    <col min="12033" max="12033" width="33.42578125" style="100" customWidth="1"/>
    <col min="12034" max="12034" width="12.5703125" style="100" customWidth="1"/>
    <col min="12035" max="12035" width="11.5703125" style="100" bestFit="1" customWidth="1"/>
    <col min="12036" max="12036" width="9.28515625" style="100" bestFit="1" customWidth="1"/>
    <col min="12037" max="12037" width="11.140625" style="100" bestFit="1" customWidth="1"/>
    <col min="12038" max="12038" width="10.28515625" style="100" bestFit="1" customWidth="1"/>
    <col min="12039" max="12044" width="9.140625" style="100"/>
    <col min="12045" max="12045" width="12.85546875" style="100" customWidth="1"/>
    <col min="12046" max="12046" width="7.7109375" style="100" customWidth="1"/>
    <col min="12047" max="12281" width="9.140625" style="100"/>
    <col min="12282" max="12282" width="21.28515625" style="100" customWidth="1"/>
    <col min="12283" max="12283" width="16.7109375" style="100" customWidth="1"/>
    <col min="12284" max="12284" width="14.140625" style="100" customWidth="1"/>
    <col min="12285" max="12285" width="13.7109375" style="100" customWidth="1"/>
    <col min="12286" max="12286" width="18.140625" style="100" customWidth="1"/>
    <col min="12287" max="12287" width="19.85546875" style="100" customWidth="1"/>
    <col min="12288" max="12288" width="6" style="100" customWidth="1"/>
    <col min="12289" max="12289" width="33.42578125" style="100" customWidth="1"/>
    <col min="12290" max="12290" width="12.5703125" style="100" customWidth="1"/>
    <col min="12291" max="12291" width="11.5703125" style="100" bestFit="1" customWidth="1"/>
    <col min="12292" max="12292" width="9.28515625" style="100" bestFit="1" customWidth="1"/>
    <col min="12293" max="12293" width="11.140625" style="100" bestFit="1" customWidth="1"/>
    <col min="12294" max="12294" width="10.28515625" style="100" bestFit="1" customWidth="1"/>
    <col min="12295" max="12300" width="9.140625" style="100"/>
    <col min="12301" max="12301" width="12.85546875" style="100" customWidth="1"/>
    <col min="12302" max="12302" width="7.7109375" style="100" customWidth="1"/>
    <col min="12303" max="12537" width="9.140625" style="100"/>
    <col min="12538" max="12538" width="21.28515625" style="100" customWidth="1"/>
    <col min="12539" max="12539" width="16.7109375" style="100" customWidth="1"/>
    <col min="12540" max="12540" width="14.140625" style="100" customWidth="1"/>
    <col min="12541" max="12541" width="13.7109375" style="100" customWidth="1"/>
    <col min="12542" max="12542" width="18.140625" style="100" customWidth="1"/>
    <col min="12543" max="12543" width="19.85546875" style="100" customWidth="1"/>
    <col min="12544" max="12544" width="6" style="100" customWidth="1"/>
    <col min="12545" max="12545" width="33.42578125" style="100" customWidth="1"/>
    <col min="12546" max="12546" width="12.5703125" style="100" customWidth="1"/>
    <col min="12547" max="12547" width="11.5703125" style="100" bestFit="1" customWidth="1"/>
    <col min="12548" max="12548" width="9.28515625" style="100" bestFit="1" customWidth="1"/>
    <col min="12549" max="12549" width="11.140625" style="100" bestFit="1" customWidth="1"/>
    <col min="12550" max="12550" width="10.28515625" style="100" bestFit="1" customWidth="1"/>
    <col min="12551" max="12556" width="9.140625" style="100"/>
    <col min="12557" max="12557" width="12.85546875" style="100" customWidth="1"/>
    <col min="12558" max="12558" width="7.7109375" style="100" customWidth="1"/>
    <col min="12559" max="12793" width="9.140625" style="100"/>
    <col min="12794" max="12794" width="21.28515625" style="100" customWidth="1"/>
    <col min="12795" max="12795" width="16.7109375" style="100" customWidth="1"/>
    <col min="12796" max="12796" width="14.140625" style="100" customWidth="1"/>
    <col min="12797" max="12797" width="13.7109375" style="100" customWidth="1"/>
    <col min="12798" max="12798" width="18.140625" style="100" customWidth="1"/>
    <col min="12799" max="12799" width="19.85546875" style="100" customWidth="1"/>
    <col min="12800" max="12800" width="6" style="100" customWidth="1"/>
    <col min="12801" max="12801" width="33.42578125" style="100" customWidth="1"/>
    <col min="12802" max="12802" width="12.5703125" style="100" customWidth="1"/>
    <col min="12803" max="12803" width="11.5703125" style="100" bestFit="1" customWidth="1"/>
    <col min="12804" max="12804" width="9.28515625" style="100" bestFit="1" customWidth="1"/>
    <col min="12805" max="12805" width="11.140625" style="100" bestFit="1" customWidth="1"/>
    <col min="12806" max="12806" width="10.28515625" style="100" bestFit="1" customWidth="1"/>
    <col min="12807" max="12812" width="9.140625" style="100"/>
    <col min="12813" max="12813" width="12.85546875" style="100" customWidth="1"/>
    <col min="12814" max="12814" width="7.7109375" style="100" customWidth="1"/>
    <col min="12815" max="13049" width="9.140625" style="100"/>
    <col min="13050" max="13050" width="21.28515625" style="100" customWidth="1"/>
    <col min="13051" max="13051" width="16.7109375" style="100" customWidth="1"/>
    <col min="13052" max="13052" width="14.140625" style="100" customWidth="1"/>
    <col min="13053" max="13053" width="13.7109375" style="100" customWidth="1"/>
    <col min="13054" max="13054" width="18.140625" style="100" customWidth="1"/>
    <col min="13055" max="13055" width="19.85546875" style="100" customWidth="1"/>
    <col min="13056" max="13056" width="6" style="100" customWidth="1"/>
    <col min="13057" max="13057" width="33.42578125" style="100" customWidth="1"/>
    <col min="13058" max="13058" width="12.5703125" style="100" customWidth="1"/>
    <col min="13059" max="13059" width="11.5703125" style="100" bestFit="1" customWidth="1"/>
    <col min="13060" max="13060" width="9.28515625" style="100" bestFit="1" customWidth="1"/>
    <col min="13061" max="13061" width="11.140625" style="100" bestFit="1" customWidth="1"/>
    <col min="13062" max="13062" width="10.28515625" style="100" bestFit="1" customWidth="1"/>
    <col min="13063" max="13068" width="9.140625" style="100"/>
    <col min="13069" max="13069" width="12.85546875" style="100" customWidth="1"/>
    <col min="13070" max="13070" width="7.7109375" style="100" customWidth="1"/>
    <col min="13071" max="13305" width="9.140625" style="100"/>
    <col min="13306" max="13306" width="21.28515625" style="100" customWidth="1"/>
    <col min="13307" max="13307" width="16.7109375" style="100" customWidth="1"/>
    <col min="13308" max="13308" width="14.140625" style="100" customWidth="1"/>
    <col min="13309" max="13309" width="13.7109375" style="100" customWidth="1"/>
    <col min="13310" max="13310" width="18.140625" style="100" customWidth="1"/>
    <col min="13311" max="13311" width="19.85546875" style="100" customWidth="1"/>
    <col min="13312" max="13312" width="6" style="100" customWidth="1"/>
    <col min="13313" max="13313" width="33.42578125" style="100" customWidth="1"/>
    <col min="13314" max="13314" width="12.5703125" style="100" customWidth="1"/>
    <col min="13315" max="13315" width="11.5703125" style="100" bestFit="1" customWidth="1"/>
    <col min="13316" max="13316" width="9.28515625" style="100" bestFit="1" customWidth="1"/>
    <col min="13317" max="13317" width="11.140625" style="100" bestFit="1" customWidth="1"/>
    <col min="13318" max="13318" width="10.28515625" style="100" bestFit="1" customWidth="1"/>
    <col min="13319" max="13324" width="9.140625" style="100"/>
    <col min="13325" max="13325" width="12.85546875" style="100" customWidth="1"/>
    <col min="13326" max="13326" width="7.7109375" style="100" customWidth="1"/>
    <col min="13327" max="13561" width="9.140625" style="100"/>
    <col min="13562" max="13562" width="21.28515625" style="100" customWidth="1"/>
    <col min="13563" max="13563" width="16.7109375" style="100" customWidth="1"/>
    <col min="13564" max="13564" width="14.140625" style="100" customWidth="1"/>
    <col min="13565" max="13565" width="13.7109375" style="100" customWidth="1"/>
    <col min="13566" max="13566" width="18.140625" style="100" customWidth="1"/>
    <col min="13567" max="13567" width="19.85546875" style="100" customWidth="1"/>
    <col min="13568" max="13568" width="6" style="100" customWidth="1"/>
    <col min="13569" max="13569" width="33.42578125" style="100" customWidth="1"/>
    <col min="13570" max="13570" width="12.5703125" style="100" customWidth="1"/>
    <col min="13571" max="13571" width="11.5703125" style="100" bestFit="1" customWidth="1"/>
    <col min="13572" max="13572" width="9.28515625" style="100" bestFit="1" customWidth="1"/>
    <col min="13573" max="13573" width="11.140625" style="100" bestFit="1" customWidth="1"/>
    <col min="13574" max="13574" width="10.28515625" style="100" bestFit="1" customWidth="1"/>
    <col min="13575" max="13580" width="9.140625" style="100"/>
    <col min="13581" max="13581" width="12.85546875" style="100" customWidth="1"/>
    <col min="13582" max="13582" width="7.7109375" style="100" customWidth="1"/>
    <col min="13583" max="13817" width="9.140625" style="100"/>
    <col min="13818" max="13818" width="21.28515625" style="100" customWidth="1"/>
    <col min="13819" max="13819" width="16.7109375" style="100" customWidth="1"/>
    <col min="13820" max="13820" width="14.140625" style="100" customWidth="1"/>
    <col min="13821" max="13821" width="13.7109375" style="100" customWidth="1"/>
    <col min="13822" max="13822" width="18.140625" style="100" customWidth="1"/>
    <col min="13823" max="13823" width="19.85546875" style="100" customWidth="1"/>
    <col min="13824" max="13824" width="6" style="100" customWidth="1"/>
    <col min="13825" max="13825" width="33.42578125" style="100" customWidth="1"/>
    <col min="13826" max="13826" width="12.5703125" style="100" customWidth="1"/>
    <col min="13827" max="13827" width="11.5703125" style="100" bestFit="1" customWidth="1"/>
    <col min="13828" max="13828" width="9.28515625" style="100" bestFit="1" customWidth="1"/>
    <col min="13829" max="13829" width="11.140625" style="100" bestFit="1" customWidth="1"/>
    <col min="13830" max="13830" width="10.28515625" style="100" bestFit="1" customWidth="1"/>
    <col min="13831" max="13836" width="9.140625" style="100"/>
    <col min="13837" max="13837" width="12.85546875" style="100" customWidth="1"/>
    <col min="13838" max="13838" width="7.7109375" style="100" customWidth="1"/>
    <col min="13839" max="14073" width="9.140625" style="100"/>
    <col min="14074" max="14074" width="21.28515625" style="100" customWidth="1"/>
    <col min="14075" max="14075" width="16.7109375" style="100" customWidth="1"/>
    <col min="14076" max="14076" width="14.140625" style="100" customWidth="1"/>
    <col min="14077" max="14077" width="13.7109375" style="100" customWidth="1"/>
    <col min="14078" max="14078" width="18.140625" style="100" customWidth="1"/>
    <col min="14079" max="14079" width="19.85546875" style="100" customWidth="1"/>
    <col min="14080" max="14080" width="6" style="100" customWidth="1"/>
    <col min="14081" max="14081" width="33.42578125" style="100" customWidth="1"/>
    <col min="14082" max="14082" width="12.5703125" style="100" customWidth="1"/>
    <col min="14083" max="14083" width="11.5703125" style="100" bestFit="1" customWidth="1"/>
    <col min="14084" max="14084" width="9.28515625" style="100" bestFit="1" customWidth="1"/>
    <col min="14085" max="14085" width="11.140625" style="100" bestFit="1" customWidth="1"/>
    <col min="14086" max="14086" width="10.28515625" style="100" bestFit="1" customWidth="1"/>
    <col min="14087" max="14092" width="9.140625" style="100"/>
    <col min="14093" max="14093" width="12.85546875" style="100" customWidth="1"/>
    <col min="14094" max="14094" width="7.7109375" style="100" customWidth="1"/>
    <col min="14095" max="14329" width="9.140625" style="100"/>
    <col min="14330" max="14330" width="21.28515625" style="100" customWidth="1"/>
    <col min="14331" max="14331" width="16.7109375" style="100" customWidth="1"/>
    <col min="14332" max="14332" width="14.140625" style="100" customWidth="1"/>
    <col min="14333" max="14333" width="13.7109375" style="100" customWidth="1"/>
    <col min="14334" max="14334" width="18.140625" style="100" customWidth="1"/>
    <col min="14335" max="14335" width="19.85546875" style="100" customWidth="1"/>
    <col min="14336" max="14336" width="6" style="100" customWidth="1"/>
    <col min="14337" max="14337" width="33.42578125" style="100" customWidth="1"/>
    <col min="14338" max="14338" width="12.5703125" style="100" customWidth="1"/>
    <col min="14339" max="14339" width="11.5703125" style="100" bestFit="1" customWidth="1"/>
    <col min="14340" max="14340" width="9.28515625" style="100" bestFit="1" customWidth="1"/>
    <col min="14341" max="14341" width="11.140625" style="100" bestFit="1" customWidth="1"/>
    <col min="14342" max="14342" width="10.28515625" style="100" bestFit="1" customWidth="1"/>
    <col min="14343" max="14348" width="9.140625" style="100"/>
    <col min="14349" max="14349" width="12.85546875" style="100" customWidth="1"/>
    <col min="14350" max="14350" width="7.7109375" style="100" customWidth="1"/>
    <col min="14351" max="14585" width="9.140625" style="100"/>
    <col min="14586" max="14586" width="21.28515625" style="100" customWidth="1"/>
    <col min="14587" max="14587" width="16.7109375" style="100" customWidth="1"/>
    <col min="14588" max="14588" width="14.140625" style="100" customWidth="1"/>
    <col min="14589" max="14589" width="13.7109375" style="100" customWidth="1"/>
    <col min="14590" max="14590" width="18.140625" style="100" customWidth="1"/>
    <col min="14591" max="14591" width="19.85546875" style="100" customWidth="1"/>
    <col min="14592" max="14592" width="6" style="100" customWidth="1"/>
    <col min="14593" max="14593" width="33.42578125" style="100" customWidth="1"/>
    <col min="14594" max="14594" width="12.5703125" style="100" customWidth="1"/>
    <col min="14595" max="14595" width="11.5703125" style="100" bestFit="1" customWidth="1"/>
    <col min="14596" max="14596" width="9.28515625" style="100" bestFit="1" customWidth="1"/>
    <col min="14597" max="14597" width="11.140625" style="100" bestFit="1" customWidth="1"/>
    <col min="14598" max="14598" width="10.28515625" style="100" bestFit="1" customWidth="1"/>
    <col min="14599" max="14604" width="9.140625" style="100"/>
    <col min="14605" max="14605" width="12.85546875" style="100" customWidth="1"/>
    <col min="14606" max="14606" width="7.7109375" style="100" customWidth="1"/>
    <col min="14607" max="14841" width="9.140625" style="100"/>
    <col min="14842" max="14842" width="21.28515625" style="100" customWidth="1"/>
    <col min="14843" max="14843" width="16.7109375" style="100" customWidth="1"/>
    <col min="14844" max="14844" width="14.140625" style="100" customWidth="1"/>
    <col min="14845" max="14845" width="13.7109375" style="100" customWidth="1"/>
    <col min="14846" max="14846" width="18.140625" style="100" customWidth="1"/>
    <col min="14847" max="14847" width="19.85546875" style="100" customWidth="1"/>
    <col min="14848" max="14848" width="6" style="100" customWidth="1"/>
    <col min="14849" max="14849" width="33.42578125" style="100" customWidth="1"/>
    <col min="14850" max="14850" width="12.5703125" style="100" customWidth="1"/>
    <col min="14851" max="14851" width="11.5703125" style="100" bestFit="1" customWidth="1"/>
    <col min="14852" max="14852" width="9.28515625" style="100" bestFit="1" customWidth="1"/>
    <col min="14853" max="14853" width="11.140625" style="100" bestFit="1" customWidth="1"/>
    <col min="14854" max="14854" width="10.28515625" style="100" bestFit="1" customWidth="1"/>
    <col min="14855" max="14860" width="9.140625" style="100"/>
    <col min="14861" max="14861" width="12.85546875" style="100" customWidth="1"/>
    <col min="14862" max="14862" width="7.7109375" style="100" customWidth="1"/>
    <col min="14863" max="15097" width="9.140625" style="100"/>
    <col min="15098" max="15098" width="21.28515625" style="100" customWidth="1"/>
    <col min="15099" max="15099" width="16.7109375" style="100" customWidth="1"/>
    <col min="15100" max="15100" width="14.140625" style="100" customWidth="1"/>
    <col min="15101" max="15101" width="13.7109375" style="100" customWidth="1"/>
    <col min="15102" max="15102" width="18.140625" style="100" customWidth="1"/>
    <col min="15103" max="15103" width="19.85546875" style="100" customWidth="1"/>
    <col min="15104" max="15104" width="6" style="100" customWidth="1"/>
    <col min="15105" max="15105" width="33.42578125" style="100" customWidth="1"/>
    <col min="15106" max="15106" width="12.5703125" style="100" customWidth="1"/>
    <col min="15107" max="15107" width="11.5703125" style="100" bestFit="1" customWidth="1"/>
    <col min="15108" max="15108" width="9.28515625" style="100" bestFit="1" customWidth="1"/>
    <col min="15109" max="15109" width="11.140625" style="100" bestFit="1" customWidth="1"/>
    <col min="15110" max="15110" width="10.28515625" style="100" bestFit="1" customWidth="1"/>
    <col min="15111" max="15116" width="9.140625" style="100"/>
    <col min="15117" max="15117" width="12.85546875" style="100" customWidth="1"/>
    <col min="15118" max="15118" width="7.7109375" style="100" customWidth="1"/>
    <col min="15119" max="15353" width="9.140625" style="100"/>
    <col min="15354" max="15354" width="21.28515625" style="100" customWidth="1"/>
    <col min="15355" max="15355" width="16.7109375" style="100" customWidth="1"/>
    <col min="15356" max="15356" width="14.140625" style="100" customWidth="1"/>
    <col min="15357" max="15357" width="13.7109375" style="100" customWidth="1"/>
    <col min="15358" max="15358" width="18.140625" style="100" customWidth="1"/>
    <col min="15359" max="15359" width="19.85546875" style="100" customWidth="1"/>
    <col min="15360" max="15360" width="6" style="100" customWidth="1"/>
    <col min="15361" max="15361" width="33.42578125" style="100" customWidth="1"/>
    <col min="15362" max="15362" width="12.5703125" style="100" customWidth="1"/>
    <col min="15363" max="15363" width="11.5703125" style="100" bestFit="1" customWidth="1"/>
    <col min="15364" max="15364" width="9.28515625" style="100" bestFit="1" customWidth="1"/>
    <col min="15365" max="15365" width="11.140625" style="100" bestFit="1" customWidth="1"/>
    <col min="15366" max="15366" width="10.28515625" style="100" bestFit="1" customWidth="1"/>
    <col min="15367" max="15372" width="9.140625" style="100"/>
    <col min="15373" max="15373" width="12.85546875" style="100" customWidth="1"/>
    <col min="15374" max="15374" width="7.7109375" style="100" customWidth="1"/>
    <col min="15375" max="15609" width="9.140625" style="100"/>
    <col min="15610" max="15610" width="21.28515625" style="100" customWidth="1"/>
    <col min="15611" max="15611" width="16.7109375" style="100" customWidth="1"/>
    <col min="15612" max="15612" width="14.140625" style="100" customWidth="1"/>
    <col min="15613" max="15613" width="13.7109375" style="100" customWidth="1"/>
    <col min="15614" max="15614" width="18.140625" style="100" customWidth="1"/>
    <col min="15615" max="15615" width="19.85546875" style="100" customWidth="1"/>
    <col min="15616" max="15616" width="6" style="100" customWidth="1"/>
    <col min="15617" max="15617" width="33.42578125" style="100" customWidth="1"/>
    <col min="15618" max="15618" width="12.5703125" style="100" customWidth="1"/>
    <col min="15619" max="15619" width="11.5703125" style="100" bestFit="1" customWidth="1"/>
    <col min="15620" max="15620" width="9.28515625" style="100" bestFit="1" customWidth="1"/>
    <col min="15621" max="15621" width="11.140625" style="100" bestFit="1" customWidth="1"/>
    <col min="15622" max="15622" width="10.28515625" style="100" bestFit="1" customWidth="1"/>
    <col min="15623" max="15628" width="9.140625" style="100"/>
    <col min="15629" max="15629" width="12.85546875" style="100" customWidth="1"/>
    <col min="15630" max="15630" width="7.7109375" style="100" customWidth="1"/>
    <col min="15631" max="15865" width="9.140625" style="100"/>
    <col min="15866" max="15866" width="21.28515625" style="100" customWidth="1"/>
    <col min="15867" max="15867" width="16.7109375" style="100" customWidth="1"/>
    <col min="15868" max="15868" width="14.140625" style="100" customWidth="1"/>
    <col min="15869" max="15869" width="13.7109375" style="100" customWidth="1"/>
    <col min="15870" max="15870" width="18.140625" style="100" customWidth="1"/>
    <col min="15871" max="15871" width="19.85546875" style="100" customWidth="1"/>
    <col min="15872" max="15872" width="6" style="100" customWidth="1"/>
    <col min="15873" max="15873" width="33.42578125" style="100" customWidth="1"/>
    <col min="15874" max="15874" width="12.5703125" style="100" customWidth="1"/>
    <col min="15875" max="15875" width="11.5703125" style="100" bestFit="1" customWidth="1"/>
    <col min="15876" max="15876" width="9.28515625" style="100" bestFit="1" customWidth="1"/>
    <col min="15877" max="15877" width="11.140625" style="100" bestFit="1" customWidth="1"/>
    <col min="15878" max="15878" width="10.28515625" style="100" bestFit="1" customWidth="1"/>
    <col min="15879" max="15884" width="9.140625" style="100"/>
    <col min="15885" max="15885" width="12.85546875" style="100" customWidth="1"/>
    <col min="15886" max="15886" width="7.7109375" style="100" customWidth="1"/>
    <col min="15887" max="16121" width="9.140625" style="100"/>
    <col min="16122" max="16122" width="21.28515625" style="100" customWidth="1"/>
    <col min="16123" max="16123" width="16.7109375" style="100" customWidth="1"/>
    <col min="16124" max="16124" width="14.140625" style="100" customWidth="1"/>
    <col min="16125" max="16125" width="13.7109375" style="100" customWidth="1"/>
    <col min="16126" max="16126" width="18.140625" style="100" customWidth="1"/>
    <col min="16127" max="16127" width="19.85546875" style="100" customWidth="1"/>
    <col min="16128" max="16128" width="6" style="100" customWidth="1"/>
    <col min="16129" max="16129" width="33.42578125" style="100" customWidth="1"/>
    <col min="16130" max="16130" width="12.5703125" style="100" customWidth="1"/>
    <col min="16131" max="16131" width="11.5703125" style="100" bestFit="1" customWidth="1"/>
    <col min="16132" max="16132" width="9.28515625" style="100" bestFit="1" customWidth="1"/>
    <col min="16133" max="16133" width="11.140625" style="100" bestFit="1" customWidth="1"/>
    <col min="16134" max="16134" width="10.28515625" style="100" bestFit="1" customWidth="1"/>
    <col min="16135" max="16140" width="9.140625" style="100"/>
    <col min="16141" max="16141" width="12.85546875" style="100" customWidth="1"/>
    <col min="16142" max="16142" width="7.7109375" style="100" customWidth="1"/>
    <col min="16143" max="16384" width="9.140625" style="100"/>
  </cols>
  <sheetData>
    <row r="1" spans="1:5" x14ac:dyDescent="0.25">
      <c r="A1" s="297" t="s">
        <v>133</v>
      </c>
      <c r="B1" s="297"/>
      <c r="C1" s="297"/>
      <c r="D1" s="297"/>
      <c r="E1" s="297"/>
    </row>
    <row r="2" spans="1:5" x14ac:dyDescent="0.25">
      <c r="A2" s="297" t="s">
        <v>134</v>
      </c>
      <c r="B2" s="297"/>
      <c r="C2" s="297"/>
      <c r="D2" s="297"/>
      <c r="E2" s="297"/>
    </row>
    <row r="3" spans="1:5" x14ac:dyDescent="0.25">
      <c r="A3" s="223" t="s">
        <v>159</v>
      </c>
      <c r="B3" s="223"/>
      <c r="C3" s="223"/>
      <c r="D3" s="223"/>
      <c r="E3" s="223"/>
    </row>
    <row r="4" spans="1:5" x14ac:dyDescent="0.25">
      <c r="A4" s="129"/>
      <c r="B4" s="224"/>
      <c r="C4" s="224"/>
      <c r="D4" s="224"/>
      <c r="E4" s="129"/>
    </row>
    <row r="5" spans="1:5" x14ac:dyDescent="0.25">
      <c r="A5" s="225" t="s">
        <v>0</v>
      </c>
      <c r="B5" s="225"/>
      <c r="C5" s="225"/>
      <c r="D5" s="225"/>
      <c r="E5" s="225"/>
    </row>
    <row r="6" spans="1:5" x14ac:dyDescent="0.25">
      <c r="A6" s="206" t="s">
        <v>1</v>
      </c>
      <c r="B6" s="206"/>
      <c r="C6" s="206" t="s">
        <v>2</v>
      </c>
      <c r="D6" s="206"/>
      <c r="E6" s="206"/>
    </row>
    <row r="7" spans="1:5" x14ac:dyDescent="0.25">
      <c r="A7" s="206" t="s">
        <v>3</v>
      </c>
      <c r="B7" s="206"/>
      <c r="C7" s="206" t="s">
        <v>4</v>
      </c>
      <c r="D7" s="206"/>
      <c r="E7" s="206"/>
    </row>
    <row r="8" spans="1:5" x14ac:dyDescent="0.25">
      <c r="A8" s="206" t="s">
        <v>5</v>
      </c>
      <c r="B8" s="206"/>
      <c r="C8" s="206" t="s">
        <v>6</v>
      </c>
      <c r="D8" s="206"/>
      <c r="E8" s="206"/>
    </row>
    <row r="9" spans="1:5" x14ac:dyDescent="0.25">
      <c r="A9" s="206" t="s">
        <v>7</v>
      </c>
      <c r="B9" s="206"/>
      <c r="C9" s="206">
        <v>5143</v>
      </c>
      <c r="D9" s="206"/>
      <c r="E9" s="206"/>
    </row>
    <row r="10" spans="1:5" x14ac:dyDescent="0.25">
      <c r="A10" s="206" t="s">
        <v>8</v>
      </c>
      <c r="B10" s="206"/>
      <c r="C10" s="206" t="s">
        <v>173</v>
      </c>
      <c r="D10" s="206"/>
      <c r="E10" s="206"/>
    </row>
    <row r="11" spans="1:5" x14ac:dyDescent="0.25">
      <c r="A11" s="206" t="s">
        <v>9</v>
      </c>
      <c r="B11" s="206"/>
      <c r="C11" s="206" t="s">
        <v>10</v>
      </c>
      <c r="D11" s="206"/>
      <c r="E11" s="206"/>
    </row>
    <row r="12" spans="1:5" x14ac:dyDescent="0.25">
      <c r="A12" s="206" t="s">
        <v>122</v>
      </c>
      <c r="B12" s="206"/>
      <c r="C12" s="227"/>
      <c r="D12" s="206"/>
      <c r="E12" s="206"/>
    </row>
    <row r="13" spans="1:5" x14ac:dyDescent="0.25">
      <c r="A13" s="206" t="s">
        <v>123</v>
      </c>
      <c r="B13" s="206"/>
      <c r="C13" s="131" t="s">
        <v>11</v>
      </c>
      <c r="D13" s="131" t="s">
        <v>12</v>
      </c>
      <c r="E13" s="131" t="s">
        <v>13</v>
      </c>
    </row>
    <row r="14" spans="1:5" x14ac:dyDescent="0.25">
      <c r="A14" s="228"/>
      <c r="B14" s="229"/>
      <c r="C14" s="135">
        <v>1</v>
      </c>
      <c r="D14" s="133"/>
      <c r="E14" s="134"/>
    </row>
    <row r="15" spans="1:5" x14ac:dyDescent="0.25">
      <c r="A15" s="206" t="s">
        <v>14</v>
      </c>
      <c r="B15" s="206"/>
      <c r="C15" s="131" t="s">
        <v>11</v>
      </c>
      <c r="D15" s="131" t="s">
        <v>12</v>
      </c>
      <c r="E15" s="131" t="s">
        <v>13</v>
      </c>
    </row>
    <row r="16" spans="1:5" x14ac:dyDescent="0.25">
      <c r="A16" s="226"/>
      <c r="B16" s="226"/>
      <c r="C16" s="135">
        <v>2</v>
      </c>
      <c r="D16" s="136"/>
      <c r="E16" s="137"/>
    </row>
    <row r="17" spans="1:5" x14ac:dyDescent="0.25">
      <c r="A17" s="207" t="s">
        <v>15</v>
      </c>
      <c r="B17" s="208"/>
      <c r="C17" s="135"/>
      <c r="D17" s="133"/>
      <c r="E17" s="135"/>
    </row>
    <row r="18" spans="1:5" ht="41.25" customHeight="1" x14ac:dyDescent="0.25">
      <c r="A18" s="203" t="s">
        <v>126</v>
      </c>
      <c r="B18" s="203"/>
      <c r="C18" s="203"/>
      <c r="D18" s="203"/>
      <c r="E18" s="203"/>
    </row>
    <row r="19" spans="1:5" x14ac:dyDescent="0.25">
      <c r="A19" s="209" t="s">
        <v>16</v>
      </c>
      <c r="B19" s="210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5">
        <f>C20+D20</f>
        <v>30</v>
      </c>
    </row>
    <row r="21" spans="1:5" x14ac:dyDescent="0.25">
      <c r="A21" s="211" t="s">
        <v>21</v>
      </c>
      <c r="B21" s="212"/>
      <c r="C21" s="213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207" t="s">
        <v>24</v>
      </c>
      <c r="B24" s="208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216" t="s">
        <v>26</v>
      </c>
      <c r="B26" s="217"/>
      <c r="C26" s="217"/>
      <c r="D26" s="217"/>
      <c r="E26" s="217"/>
    </row>
    <row r="27" spans="1:5" ht="15.75" thickBot="1" x14ac:dyDescent="0.3">
      <c r="A27" s="218" t="s">
        <v>5</v>
      </c>
      <c r="B27" s="218" t="s">
        <v>27</v>
      </c>
      <c r="C27" s="218" t="s">
        <v>28</v>
      </c>
      <c r="D27" s="230" t="s">
        <v>29</v>
      </c>
      <c r="E27" s="231"/>
    </row>
    <row r="28" spans="1:5" ht="27" thickBot="1" x14ac:dyDescent="0.3">
      <c r="A28" s="219"/>
      <c r="B28" s="219"/>
      <c r="C28" s="219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48" t="s">
        <v>42</v>
      </c>
      <c r="B39" s="145">
        <v>2.8E-3</v>
      </c>
      <c r="C39" s="145">
        <v>180</v>
      </c>
      <c r="D39" s="146">
        <v>0.69040000000000001</v>
      </c>
      <c r="E39" s="149">
        <v>3.282</v>
      </c>
    </row>
    <row r="40" spans="1:5" x14ac:dyDescent="0.25">
      <c r="A40" s="150" t="s">
        <v>43</v>
      </c>
      <c r="B40" s="151">
        <v>2.0000000000000001E-4</v>
      </c>
      <c r="C40" s="151">
        <v>6</v>
      </c>
      <c r="D40" s="152">
        <v>1</v>
      </c>
      <c r="E40" s="158">
        <v>1.32E-2</v>
      </c>
    </row>
    <row r="41" spans="1:5" x14ac:dyDescent="0.25">
      <c r="A41" s="330" t="s">
        <v>44</v>
      </c>
      <c r="B41" s="330"/>
      <c r="C41" s="330"/>
      <c r="D41" s="331"/>
      <c r="E41" s="201">
        <f>SUM(E29:E40)</f>
        <v>30.6403</v>
      </c>
    </row>
    <row r="42" spans="1:5" x14ac:dyDescent="0.25">
      <c r="A42" s="200"/>
      <c r="B42" s="200"/>
      <c r="C42" s="200"/>
      <c r="D42" s="200"/>
      <c r="E42" s="171"/>
    </row>
    <row r="43" spans="1:5" x14ac:dyDescent="0.25">
      <c r="A43" s="202"/>
      <c r="B43" s="200"/>
      <c r="C43" s="200"/>
      <c r="D43" s="200"/>
      <c r="E43" s="171"/>
    </row>
    <row r="44" spans="1:5" x14ac:dyDescent="0.25">
      <c r="A44" s="332" t="s">
        <v>144</v>
      </c>
      <c r="B44" s="306"/>
      <c r="C44" s="306"/>
      <c r="D44" s="307"/>
      <c r="E44" s="171"/>
    </row>
    <row r="45" spans="1:5" x14ac:dyDescent="0.25">
      <c r="A45" s="304" t="s">
        <v>146</v>
      </c>
      <c r="B45" s="304"/>
      <c r="C45" s="304"/>
      <c r="D45" s="304"/>
      <c r="E45" s="171"/>
    </row>
    <row r="46" spans="1:5" x14ac:dyDescent="0.25">
      <c r="A46" s="211" t="s">
        <v>45</v>
      </c>
      <c r="B46" s="212"/>
      <c r="C46" s="213"/>
      <c r="D46" s="161">
        <v>12</v>
      </c>
      <c r="E46" s="129"/>
    </row>
    <row r="47" spans="1:5" x14ac:dyDescent="0.25">
      <c r="A47" s="215" t="s">
        <v>124</v>
      </c>
      <c r="B47" s="215"/>
      <c r="C47" s="215"/>
      <c r="D47" s="161">
        <v>252</v>
      </c>
      <c r="E47" s="129"/>
    </row>
    <row r="48" spans="1:5" x14ac:dyDescent="0.25">
      <c r="A48" s="206" t="s">
        <v>46</v>
      </c>
      <c r="B48" s="206"/>
      <c r="C48" s="206"/>
      <c r="D48" s="161">
        <f>D47/12</f>
        <v>21</v>
      </c>
      <c r="E48" s="129"/>
    </row>
    <row r="49" spans="1:11" x14ac:dyDescent="0.25">
      <c r="A49" s="319" t="s">
        <v>150</v>
      </c>
      <c r="B49" s="319"/>
      <c r="C49" s="130" t="s">
        <v>158</v>
      </c>
      <c r="D49" s="173"/>
      <c r="E49" s="129"/>
    </row>
    <row r="50" spans="1:11" x14ac:dyDescent="0.25">
      <c r="A50" s="204" t="s">
        <v>155</v>
      </c>
      <c r="B50" s="204"/>
      <c r="C50" s="135">
        <v>3</v>
      </c>
      <c r="D50" s="173"/>
      <c r="E50" s="129"/>
    </row>
    <row r="51" spans="1:11" x14ac:dyDescent="0.25">
      <c r="A51" s="204" t="s">
        <v>156</v>
      </c>
      <c r="B51" s="204"/>
      <c r="C51" s="135">
        <v>1</v>
      </c>
      <c r="D51" s="173"/>
      <c r="E51" s="129"/>
    </row>
    <row r="52" spans="1:11" x14ac:dyDescent="0.25">
      <c r="A52" s="204" t="s">
        <v>157</v>
      </c>
      <c r="B52" s="204"/>
      <c r="C52" s="135">
        <v>1</v>
      </c>
      <c r="D52" s="173"/>
      <c r="E52" s="129"/>
    </row>
    <row r="53" spans="1:11" x14ac:dyDescent="0.25">
      <c r="A53" s="310"/>
      <c r="B53" s="310"/>
      <c r="C53" s="172"/>
      <c r="D53" s="173"/>
      <c r="E53" s="129"/>
    </row>
    <row r="54" spans="1:11" x14ac:dyDescent="0.25">
      <c r="A54" s="172"/>
      <c r="B54" s="172"/>
      <c r="C54" s="172"/>
      <c r="D54" s="173"/>
      <c r="E54" s="129"/>
    </row>
    <row r="56" spans="1:11" x14ac:dyDescent="0.25">
      <c r="A56" s="205" t="s">
        <v>161</v>
      </c>
      <c r="B56" s="205"/>
      <c r="C56" s="205"/>
      <c r="D56" s="205"/>
      <c r="E56" s="205"/>
    </row>
    <row r="57" spans="1:11" x14ac:dyDescent="0.25">
      <c r="A57" s="13"/>
      <c r="B57" s="13"/>
      <c r="C57" s="13"/>
      <c r="D57" s="13"/>
      <c r="E57" s="13"/>
    </row>
    <row r="58" spans="1:11" x14ac:dyDescent="0.25">
      <c r="A58" s="245" t="s">
        <v>47</v>
      </c>
      <c r="B58" s="233"/>
      <c r="C58" s="233"/>
      <c r="D58" s="233"/>
      <c r="E58" s="234"/>
    </row>
    <row r="59" spans="1:11" x14ac:dyDescent="0.25">
      <c r="A59" s="120"/>
      <c r="B59" s="121"/>
      <c r="C59" s="115" t="s">
        <v>48</v>
      </c>
      <c r="D59" s="123" t="s">
        <v>49</v>
      </c>
      <c r="E59" s="123" t="s">
        <v>50</v>
      </c>
    </row>
    <row r="60" spans="1:11" x14ac:dyDescent="0.25">
      <c r="A60" s="127" t="s">
        <v>51</v>
      </c>
      <c r="B60" s="128"/>
      <c r="C60" s="164">
        <v>200</v>
      </c>
      <c r="D60" s="8"/>
      <c r="E60" s="19">
        <f>(C12/220)*C60</f>
        <v>0</v>
      </c>
    </row>
    <row r="61" spans="1:11" x14ac:dyDescent="0.25">
      <c r="A61" s="246" t="s">
        <v>52</v>
      </c>
      <c r="B61" s="247"/>
      <c r="C61" s="248"/>
      <c r="D61" s="20">
        <v>0.4</v>
      </c>
      <c r="E61" s="21">
        <f>C12*D61</f>
        <v>0</v>
      </c>
      <c r="H61" s="5"/>
    </row>
    <row r="62" spans="1:11" x14ac:dyDescent="0.25">
      <c r="A62" s="246" t="s">
        <v>53</v>
      </c>
      <c r="B62" s="247"/>
      <c r="C62" s="248"/>
      <c r="D62" s="8"/>
      <c r="E62" s="19">
        <v>0</v>
      </c>
    </row>
    <row r="63" spans="1:11" x14ac:dyDescent="0.25">
      <c r="A63" s="238" t="s">
        <v>54</v>
      </c>
      <c r="B63" s="239"/>
      <c r="C63" s="239"/>
      <c r="D63" s="240"/>
      <c r="E63" s="22">
        <f>SUM(E60:E62)</f>
        <v>0</v>
      </c>
    </row>
    <row r="64" spans="1:11" x14ac:dyDescent="0.25">
      <c r="G64" s="23"/>
      <c r="I64" s="24"/>
      <c r="K64" s="24"/>
    </row>
    <row r="65" spans="1:11" x14ac:dyDescent="0.25">
      <c r="A65" s="232" t="s">
        <v>55</v>
      </c>
      <c r="B65" s="233"/>
      <c r="C65" s="233"/>
      <c r="D65" s="233"/>
      <c r="E65" s="234"/>
      <c r="F65" s="23"/>
    </row>
    <row r="66" spans="1:11" x14ac:dyDescent="0.25">
      <c r="A66" s="241" t="s">
        <v>56</v>
      </c>
      <c r="B66" s="242"/>
      <c r="C66" s="242"/>
      <c r="D66" s="242"/>
      <c r="E66" s="243"/>
    </row>
    <row r="67" spans="1:11" x14ac:dyDescent="0.25">
      <c r="A67" s="232"/>
      <c r="B67" s="233"/>
      <c r="C67" s="234"/>
      <c r="D67" s="123" t="s">
        <v>49</v>
      </c>
      <c r="E67" s="123" t="s">
        <v>50</v>
      </c>
      <c r="F67" s="25"/>
      <c r="K67" s="24"/>
    </row>
    <row r="68" spans="1:11" x14ac:dyDescent="0.25">
      <c r="A68" s="235" t="s">
        <v>57</v>
      </c>
      <c r="B68" s="236"/>
      <c r="C68" s="237"/>
      <c r="D68" s="9">
        <f>1/12</f>
        <v>8.3333333333333329E-2</v>
      </c>
      <c r="E68" s="19">
        <f>E63*D68</f>
        <v>0</v>
      </c>
    </row>
    <row r="69" spans="1:11" x14ac:dyDescent="0.25">
      <c r="A69" s="220" t="s">
        <v>58</v>
      </c>
      <c r="B69" s="221"/>
      <c r="C69" s="222"/>
      <c r="D69" s="9">
        <v>0.33329999999999999</v>
      </c>
      <c r="E69" s="19">
        <f>(E63*D69)/12</f>
        <v>0</v>
      </c>
    </row>
    <row r="70" spans="1:11" x14ac:dyDescent="0.25">
      <c r="A70" s="238" t="s">
        <v>44</v>
      </c>
      <c r="B70" s="239"/>
      <c r="C70" s="239"/>
      <c r="D70" s="240"/>
      <c r="E70" s="22">
        <f>SUM(E68:E69)</f>
        <v>0</v>
      </c>
    </row>
    <row r="71" spans="1:11" x14ac:dyDescent="0.25">
      <c r="A71" s="26"/>
      <c r="B71" s="26"/>
      <c r="C71" s="26"/>
      <c r="D71" s="26"/>
      <c r="E71" s="26"/>
    </row>
    <row r="72" spans="1:11" x14ac:dyDescent="0.25">
      <c r="A72" s="241" t="s">
        <v>59</v>
      </c>
      <c r="B72" s="242"/>
      <c r="C72" s="242"/>
      <c r="D72" s="242"/>
      <c r="E72" s="243"/>
    </row>
    <row r="73" spans="1:11" x14ac:dyDescent="0.25">
      <c r="A73" s="244" t="s">
        <v>60</v>
      </c>
      <c r="B73" s="244"/>
      <c r="C73" s="27">
        <f>E63+E70</f>
        <v>0</v>
      </c>
      <c r="D73" s="123" t="s">
        <v>49</v>
      </c>
      <c r="E73" s="123" t="s">
        <v>50</v>
      </c>
    </row>
    <row r="74" spans="1:11" x14ac:dyDescent="0.25">
      <c r="A74" s="220" t="s">
        <v>61</v>
      </c>
      <c r="B74" s="221"/>
      <c r="C74" s="222"/>
      <c r="D74" s="28">
        <v>0.2</v>
      </c>
      <c r="E74" s="195">
        <f>$C$73*D74</f>
        <v>0</v>
      </c>
    </row>
    <row r="75" spans="1:11" x14ac:dyDescent="0.25">
      <c r="A75" s="220" t="s">
        <v>63</v>
      </c>
      <c r="B75" s="221"/>
      <c r="C75" s="222"/>
      <c r="D75" s="28">
        <v>0.03</v>
      </c>
      <c r="E75" s="29">
        <f t="shared" ref="E75:E80" si="0">$C$73*D75</f>
        <v>0</v>
      </c>
    </row>
    <row r="76" spans="1:11" x14ac:dyDescent="0.25">
      <c r="A76" s="220" t="s">
        <v>62</v>
      </c>
      <c r="B76" s="221"/>
      <c r="C76" s="222"/>
      <c r="D76" s="28">
        <v>2.5000000000000001E-2</v>
      </c>
      <c r="E76" s="29">
        <f t="shared" si="0"/>
        <v>0</v>
      </c>
    </row>
    <row r="77" spans="1:11" x14ac:dyDescent="0.25">
      <c r="A77" s="220" t="s">
        <v>64</v>
      </c>
      <c r="B77" s="221"/>
      <c r="C77" s="222"/>
      <c r="D77" s="28">
        <v>1.4999999999999999E-2</v>
      </c>
      <c r="E77" s="29">
        <f t="shared" si="0"/>
        <v>0</v>
      </c>
    </row>
    <row r="78" spans="1:11" x14ac:dyDescent="0.25">
      <c r="A78" s="220" t="s">
        <v>65</v>
      </c>
      <c r="B78" s="221"/>
      <c r="C78" s="222"/>
      <c r="D78" s="30">
        <v>0.01</v>
      </c>
      <c r="E78" s="29">
        <f t="shared" si="0"/>
        <v>0</v>
      </c>
    </row>
    <row r="79" spans="1:11" x14ac:dyDescent="0.25">
      <c r="A79" s="220" t="s">
        <v>66</v>
      </c>
      <c r="B79" s="221"/>
      <c r="C79" s="222"/>
      <c r="D79" s="30">
        <v>6.0000000000000001E-3</v>
      </c>
      <c r="E79" s="29">
        <f t="shared" si="0"/>
        <v>0</v>
      </c>
    </row>
    <row r="80" spans="1:11" x14ac:dyDescent="0.25">
      <c r="A80" s="220" t="s">
        <v>67</v>
      </c>
      <c r="B80" s="221"/>
      <c r="C80" s="222"/>
      <c r="D80" s="30">
        <v>2E-3</v>
      </c>
      <c r="E80" s="29">
        <f t="shared" si="0"/>
        <v>0</v>
      </c>
    </row>
    <row r="81" spans="1:5" x14ac:dyDescent="0.25">
      <c r="A81" s="238" t="s">
        <v>68</v>
      </c>
      <c r="B81" s="239"/>
      <c r="C81" s="240"/>
      <c r="D81" s="31">
        <f>SUM(D74:D80)</f>
        <v>0.28800000000000003</v>
      </c>
      <c r="E81" s="32">
        <f>SUM(E74:E80)</f>
        <v>0</v>
      </c>
    </row>
    <row r="82" spans="1:5" x14ac:dyDescent="0.25">
      <c r="A82" s="220" t="s">
        <v>69</v>
      </c>
      <c r="B82" s="221"/>
      <c r="C82" s="222"/>
      <c r="D82" s="30">
        <v>0.08</v>
      </c>
      <c r="E82" s="29">
        <f>C73*D82</f>
        <v>0</v>
      </c>
    </row>
    <row r="83" spans="1:5" x14ac:dyDescent="0.25">
      <c r="A83" s="238" t="s">
        <v>44</v>
      </c>
      <c r="B83" s="239"/>
      <c r="C83" s="240"/>
      <c r="D83" s="33">
        <f>SUM(D81:D82)</f>
        <v>0.36800000000000005</v>
      </c>
      <c r="E83" s="32">
        <f>SUM(E81:E82)</f>
        <v>0</v>
      </c>
    </row>
    <row r="84" spans="1:5" x14ac:dyDescent="0.25">
      <c r="A84" s="26"/>
      <c r="B84" s="26"/>
      <c r="C84" s="26"/>
      <c r="D84" s="26"/>
      <c r="E84" s="26"/>
    </row>
    <row r="85" spans="1:5" x14ac:dyDescent="0.25">
      <c r="A85" s="241" t="s">
        <v>70</v>
      </c>
      <c r="B85" s="242"/>
      <c r="C85" s="242"/>
      <c r="D85" s="242"/>
      <c r="E85" s="243"/>
    </row>
    <row r="86" spans="1:5" x14ac:dyDescent="0.25">
      <c r="A86" s="252"/>
      <c r="B86" s="253"/>
      <c r="C86" s="253"/>
      <c r="D86" s="254"/>
      <c r="E86" s="123" t="s">
        <v>50</v>
      </c>
    </row>
    <row r="87" spans="1:5" x14ac:dyDescent="0.25">
      <c r="A87" s="220" t="s">
        <v>71</v>
      </c>
      <c r="B87" s="221"/>
      <c r="C87" s="221"/>
      <c r="D87" s="222"/>
      <c r="E87" s="34">
        <f>((D16*C16)*D48)-(C12*E16)</f>
        <v>0</v>
      </c>
    </row>
    <row r="88" spans="1:5" x14ac:dyDescent="0.25">
      <c r="A88" s="220" t="s">
        <v>72</v>
      </c>
      <c r="B88" s="221"/>
      <c r="C88" s="221"/>
      <c r="D88" s="222"/>
      <c r="E88" s="34">
        <f>((C14*D14)*D48)-(((C14*D14)*D48)*E14)</f>
        <v>0</v>
      </c>
    </row>
    <row r="89" spans="1:5" x14ac:dyDescent="0.25">
      <c r="A89" s="220" t="s">
        <v>73</v>
      </c>
      <c r="B89" s="221"/>
      <c r="C89" s="221"/>
      <c r="D89" s="222"/>
      <c r="E89" s="34">
        <f>D17</f>
        <v>0</v>
      </c>
    </row>
    <row r="90" spans="1:5" x14ac:dyDescent="0.25">
      <c r="A90" s="249" t="s">
        <v>74</v>
      </c>
      <c r="B90" s="250"/>
      <c r="C90" s="250"/>
      <c r="D90" s="251"/>
      <c r="E90" s="34"/>
    </row>
    <row r="91" spans="1:5" x14ac:dyDescent="0.25">
      <c r="A91" s="220" t="s">
        <v>53</v>
      </c>
      <c r="B91" s="221"/>
      <c r="C91" s="221"/>
      <c r="D91" s="222"/>
      <c r="E91" s="34"/>
    </row>
    <row r="92" spans="1:5" x14ac:dyDescent="0.25">
      <c r="A92" s="238" t="s">
        <v>44</v>
      </c>
      <c r="B92" s="239"/>
      <c r="C92" s="239"/>
      <c r="D92" s="240"/>
      <c r="E92" s="35">
        <f>SUM(E87:E91)</f>
        <v>0</v>
      </c>
    </row>
    <row r="93" spans="1:5" x14ac:dyDescent="0.25">
      <c r="A93" s="37"/>
      <c r="B93" s="37"/>
      <c r="C93" s="37"/>
      <c r="D93" s="37"/>
      <c r="E93" s="36"/>
    </row>
    <row r="94" spans="1:5" x14ac:dyDescent="0.25">
      <c r="A94" s="232" t="s">
        <v>75</v>
      </c>
      <c r="B94" s="233"/>
      <c r="C94" s="233"/>
      <c r="D94" s="233"/>
      <c r="E94" s="234"/>
    </row>
    <row r="95" spans="1:5" x14ac:dyDescent="0.25">
      <c r="A95" s="232"/>
      <c r="B95" s="233"/>
      <c r="C95" s="233"/>
      <c r="D95" s="234"/>
      <c r="E95" s="123" t="s">
        <v>50</v>
      </c>
    </row>
    <row r="96" spans="1:5" x14ac:dyDescent="0.25">
      <c r="A96" s="264" t="s">
        <v>56</v>
      </c>
      <c r="B96" s="265"/>
      <c r="C96" s="265"/>
      <c r="D96" s="266"/>
      <c r="E96" s="38">
        <f>E70</f>
        <v>0</v>
      </c>
    </row>
    <row r="97" spans="1:5" x14ac:dyDescent="0.25">
      <c r="A97" s="220" t="s">
        <v>76</v>
      </c>
      <c r="B97" s="221"/>
      <c r="C97" s="221"/>
      <c r="D97" s="222"/>
      <c r="E97" s="38">
        <f>E83</f>
        <v>0</v>
      </c>
    </row>
    <row r="98" spans="1:5" x14ac:dyDescent="0.25">
      <c r="A98" s="264" t="s">
        <v>70</v>
      </c>
      <c r="B98" s="265"/>
      <c r="C98" s="265"/>
      <c r="D98" s="266"/>
      <c r="E98" s="38">
        <f>E92</f>
        <v>0</v>
      </c>
    </row>
    <row r="99" spans="1:5" x14ac:dyDescent="0.25">
      <c r="A99" s="238" t="s">
        <v>77</v>
      </c>
      <c r="B99" s="239"/>
      <c r="C99" s="239"/>
      <c r="D99" s="240"/>
      <c r="E99" s="39">
        <f>SUM(E96:E98)</f>
        <v>0</v>
      </c>
    </row>
    <row r="100" spans="1:5" x14ac:dyDescent="0.25">
      <c r="A100" s="26"/>
      <c r="B100" s="26"/>
      <c r="C100" s="26"/>
      <c r="D100" s="26"/>
      <c r="E100" s="26"/>
    </row>
    <row r="101" spans="1:5" x14ac:dyDescent="0.25">
      <c r="A101" s="232" t="s">
        <v>78</v>
      </c>
      <c r="B101" s="233"/>
      <c r="C101" s="233"/>
      <c r="D101" s="233"/>
      <c r="E101" s="234"/>
    </row>
    <row r="102" spans="1:5" x14ac:dyDescent="0.25">
      <c r="A102" s="120"/>
      <c r="B102" s="121"/>
      <c r="C102" s="121"/>
      <c r="D102" s="121"/>
      <c r="E102" s="122"/>
    </row>
    <row r="103" spans="1:5" x14ac:dyDescent="0.25">
      <c r="A103" s="255" t="s">
        <v>79</v>
      </c>
      <c r="B103" s="256"/>
      <c r="C103" s="257"/>
      <c r="D103" s="42" t="s">
        <v>49</v>
      </c>
      <c r="E103" s="43" t="s">
        <v>50</v>
      </c>
    </row>
    <row r="104" spans="1:5" x14ac:dyDescent="0.25">
      <c r="A104" s="249" t="s">
        <v>80</v>
      </c>
      <c r="B104" s="250"/>
      <c r="C104" s="251"/>
      <c r="D104" s="44"/>
      <c r="E104" s="7">
        <f>((((E63+E70+E82+E92)/C20)*E20)/B20)*C22</f>
        <v>0</v>
      </c>
    </row>
    <row r="105" spans="1:5" x14ac:dyDescent="0.25">
      <c r="A105" s="258" t="s">
        <v>81</v>
      </c>
      <c r="B105" s="259"/>
      <c r="C105" s="260"/>
      <c r="D105" s="45">
        <v>0.08</v>
      </c>
      <c r="E105" s="46">
        <f>E104*D105</f>
        <v>0</v>
      </c>
    </row>
    <row r="106" spans="1:5" x14ac:dyDescent="0.25">
      <c r="A106" s="258" t="s">
        <v>82</v>
      </c>
      <c r="B106" s="259"/>
      <c r="C106" s="260"/>
      <c r="D106" s="45">
        <v>0.5</v>
      </c>
      <c r="E106" s="46">
        <f>(((((E63+E70)/C20)*E20)*D105)*D106)*C22</f>
        <v>0</v>
      </c>
    </row>
    <row r="107" spans="1:5" x14ac:dyDescent="0.25">
      <c r="A107" s="261" t="s">
        <v>83</v>
      </c>
      <c r="B107" s="262"/>
      <c r="C107" s="263"/>
      <c r="D107" s="45"/>
      <c r="E107" s="47">
        <f>SUM(E104:E106)</f>
        <v>0</v>
      </c>
    </row>
    <row r="108" spans="1:5" s="51" customFormat="1" x14ac:dyDescent="0.25">
      <c r="A108" s="48"/>
      <c r="B108" s="48"/>
      <c r="C108" s="48"/>
      <c r="D108" s="49"/>
      <c r="E108" s="50"/>
    </row>
    <row r="109" spans="1:5" x14ac:dyDescent="0.25">
      <c r="A109" s="255" t="s">
        <v>84</v>
      </c>
      <c r="B109" s="256"/>
      <c r="C109" s="257"/>
      <c r="D109" s="45"/>
      <c r="E109" s="46"/>
    </row>
    <row r="110" spans="1:5" x14ac:dyDescent="0.25">
      <c r="A110" s="249" t="s">
        <v>85</v>
      </c>
      <c r="B110" s="250"/>
      <c r="C110" s="251"/>
      <c r="D110" s="44"/>
      <c r="E110" s="52">
        <f>((((E63+E99)/C20)*7)/B20)*C23</f>
        <v>0</v>
      </c>
    </row>
    <row r="111" spans="1:5" x14ac:dyDescent="0.25">
      <c r="A111" s="258" t="s">
        <v>86</v>
      </c>
      <c r="B111" s="259"/>
      <c r="C111" s="260"/>
      <c r="D111" s="53">
        <f>D83</f>
        <v>0.36800000000000005</v>
      </c>
      <c r="E111" s="46">
        <f>E110*D111</f>
        <v>0</v>
      </c>
    </row>
    <row r="112" spans="1:5" x14ac:dyDescent="0.25">
      <c r="A112" s="258" t="s">
        <v>87</v>
      </c>
      <c r="B112" s="259"/>
      <c r="C112" s="260"/>
      <c r="D112" s="44"/>
      <c r="E112" s="52">
        <f>(((((E63+E70)/C20)*E20)*D105)*D106)*C23</f>
        <v>0</v>
      </c>
    </row>
    <row r="113" spans="1:5" x14ac:dyDescent="0.25">
      <c r="A113" s="261" t="s">
        <v>88</v>
      </c>
      <c r="B113" s="262"/>
      <c r="C113" s="263"/>
      <c r="D113" s="44"/>
      <c r="E113" s="47">
        <f>SUM(E110:E112)</f>
        <v>0</v>
      </c>
    </row>
    <row r="114" spans="1:5" x14ac:dyDescent="0.25">
      <c r="A114" s="48"/>
      <c r="B114" s="48"/>
      <c r="C114" s="48"/>
      <c r="D114" s="6"/>
      <c r="E114" s="50"/>
    </row>
    <row r="115" spans="1:5" x14ac:dyDescent="0.25">
      <c r="A115" s="279" t="s">
        <v>89</v>
      </c>
      <c r="B115" s="280"/>
      <c r="C115" s="281"/>
      <c r="D115" s="8"/>
      <c r="E115" s="122" t="s">
        <v>50</v>
      </c>
    </row>
    <row r="116" spans="1:5" x14ac:dyDescent="0.25">
      <c r="A116" s="267" t="s">
        <v>90</v>
      </c>
      <c r="B116" s="268"/>
      <c r="C116" s="269"/>
      <c r="D116" s="8"/>
      <c r="E116" s="55">
        <f>-E70*C24</f>
        <v>0</v>
      </c>
    </row>
    <row r="117" spans="1:5" x14ac:dyDescent="0.25">
      <c r="A117" s="270" t="s">
        <v>91</v>
      </c>
      <c r="B117" s="271"/>
      <c r="C117" s="272"/>
      <c r="D117" s="11"/>
      <c r="E117" s="56">
        <f>SUM(E116)</f>
        <v>0</v>
      </c>
    </row>
    <row r="118" spans="1:5" x14ac:dyDescent="0.25">
      <c r="A118" s="124"/>
      <c r="B118" s="125"/>
      <c r="C118" s="126"/>
      <c r="D118" s="11"/>
      <c r="E118" s="56"/>
    </row>
    <row r="119" spans="1:5" x14ac:dyDescent="0.25">
      <c r="A119" s="273" t="s">
        <v>92</v>
      </c>
      <c r="B119" s="274"/>
      <c r="C119" s="274"/>
      <c r="D119" s="275"/>
      <c r="E119" s="122" t="s">
        <v>50</v>
      </c>
    </row>
    <row r="120" spans="1:5" x14ac:dyDescent="0.25">
      <c r="A120" s="264" t="s">
        <v>79</v>
      </c>
      <c r="B120" s="265"/>
      <c r="C120" s="265"/>
      <c r="D120" s="266"/>
      <c r="E120" s="47">
        <f>E107</f>
        <v>0</v>
      </c>
    </row>
    <row r="121" spans="1:5" x14ac:dyDescent="0.25">
      <c r="A121" s="264" t="s">
        <v>84</v>
      </c>
      <c r="B121" s="265"/>
      <c r="C121" s="265"/>
      <c r="D121" s="266"/>
      <c r="E121" s="47">
        <f>E113</f>
        <v>0</v>
      </c>
    </row>
    <row r="122" spans="1:5" x14ac:dyDescent="0.25">
      <c r="A122" s="276" t="s">
        <v>89</v>
      </c>
      <c r="B122" s="277"/>
      <c r="C122" s="277"/>
      <c r="D122" s="278"/>
      <c r="E122" s="56">
        <f>E117</f>
        <v>0</v>
      </c>
    </row>
    <row r="123" spans="1:5" x14ac:dyDescent="0.25">
      <c r="A123" s="238" t="s">
        <v>93</v>
      </c>
      <c r="B123" s="239"/>
      <c r="C123" s="240"/>
      <c r="D123" s="8"/>
      <c r="E123" s="60">
        <f>SUM(E120:E122)</f>
        <v>0</v>
      </c>
    </row>
    <row r="124" spans="1:5" x14ac:dyDescent="0.25">
      <c r="A124" s="26"/>
      <c r="B124" s="26"/>
      <c r="C124" s="26"/>
      <c r="D124" s="26"/>
      <c r="E124" s="26"/>
    </row>
    <row r="125" spans="1:5" x14ac:dyDescent="0.25">
      <c r="A125" s="232" t="s">
        <v>94</v>
      </c>
      <c r="B125" s="233"/>
      <c r="C125" s="233"/>
      <c r="D125" s="233"/>
      <c r="E125" s="234"/>
    </row>
    <row r="126" spans="1:5" x14ac:dyDescent="0.25">
      <c r="A126" s="241" t="s">
        <v>95</v>
      </c>
      <c r="B126" s="242"/>
      <c r="C126" s="242"/>
      <c r="D126" s="242"/>
      <c r="E126" s="243"/>
    </row>
    <row r="127" spans="1:5" ht="30" x14ac:dyDescent="0.25">
      <c r="A127" s="205" t="s">
        <v>96</v>
      </c>
      <c r="B127" s="205"/>
      <c r="C127" s="61">
        <f>(E63+E99+E123)/D48</f>
        <v>0</v>
      </c>
      <c r="D127" s="62" t="s">
        <v>97</v>
      </c>
      <c r="E127" s="123" t="s">
        <v>50</v>
      </c>
    </row>
    <row r="128" spans="1:5" x14ac:dyDescent="0.25">
      <c r="A128" s="267" t="s">
        <v>32</v>
      </c>
      <c r="B128" s="268"/>
      <c r="C128" s="269"/>
      <c r="D128" s="63">
        <v>20.712299999999999</v>
      </c>
      <c r="E128" s="64">
        <f>(C127*D128)/12</f>
        <v>0</v>
      </c>
    </row>
    <row r="129" spans="1:5" x14ac:dyDescent="0.25">
      <c r="A129" s="267" t="s">
        <v>33</v>
      </c>
      <c r="B129" s="268"/>
      <c r="C129" s="269"/>
      <c r="D129" s="63">
        <v>1</v>
      </c>
      <c r="E129" s="64">
        <f>(C127*D129)/12</f>
        <v>0</v>
      </c>
    </row>
    <row r="130" spans="1:5" x14ac:dyDescent="0.25">
      <c r="A130" s="267" t="s">
        <v>34</v>
      </c>
      <c r="B130" s="268"/>
      <c r="C130" s="269"/>
      <c r="D130" s="63">
        <v>1.7</v>
      </c>
      <c r="E130" s="65">
        <f>(C127*D130)/12</f>
        <v>0</v>
      </c>
    </row>
    <row r="131" spans="1:5" x14ac:dyDescent="0.25">
      <c r="A131" s="267" t="s">
        <v>35</v>
      </c>
      <c r="B131" s="268"/>
      <c r="C131" s="269"/>
      <c r="D131" s="63">
        <v>3.4521000000000002</v>
      </c>
      <c r="E131" s="64">
        <f>(C127*D131)/12</f>
        <v>0</v>
      </c>
    </row>
    <row r="132" spans="1:5" x14ac:dyDescent="0.25">
      <c r="A132" s="267" t="s">
        <v>36</v>
      </c>
      <c r="B132" s="268"/>
      <c r="C132" s="269"/>
      <c r="D132" s="63">
        <v>0.30630000000000002</v>
      </c>
      <c r="E132" s="64">
        <f>(C127*D132)/12</f>
        <v>0</v>
      </c>
    </row>
    <row r="133" spans="1:5" x14ac:dyDescent="0.25">
      <c r="A133" s="267" t="s">
        <v>37</v>
      </c>
      <c r="B133" s="268"/>
      <c r="C133" s="269"/>
      <c r="D133" s="63">
        <v>4.1500000000000002E-2</v>
      </c>
      <c r="E133" s="64">
        <f>(C127*D133)/12</f>
        <v>0</v>
      </c>
    </row>
    <row r="134" spans="1:5" x14ac:dyDescent="0.25">
      <c r="A134" s="267" t="s">
        <v>38</v>
      </c>
      <c r="B134" s="268"/>
      <c r="C134" s="269"/>
      <c r="D134" s="63">
        <v>4.8899999999999999E-2</v>
      </c>
      <c r="E134" s="64">
        <f>(C127*D134)/12</f>
        <v>0</v>
      </c>
    </row>
    <row r="135" spans="1:5" x14ac:dyDescent="0.25">
      <c r="A135" s="267" t="s">
        <v>39</v>
      </c>
      <c r="B135" s="268"/>
      <c r="C135" s="269"/>
      <c r="D135" s="63">
        <v>0.02</v>
      </c>
      <c r="E135" s="64">
        <f>(C127*D135)/12</f>
        <v>0</v>
      </c>
    </row>
    <row r="136" spans="1:5" x14ac:dyDescent="0.25">
      <c r="A136" s="267" t="s">
        <v>40</v>
      </c>
      <c r="B136" s="268"/>
      <c r="C136" s="269"/>
      <c r="D136" s="63">
        <v>4.0000000000000001E-3</v>
      </c>
      <c r="E136" s="64">
        <f>(C127*D136)/12</f>
        <v>0</v>
      </c>
    </row>
    <row r="137" spans="1:5" x14ac:dyDescent="0.25">
      <c r="A137" s="267" t="s">
        <v>41</v>
      </c>
      <c r="B137" s="268"/>
      <c r="C137" s="269"/>
      <c r="D137" s="63">
        <v>0.06</v>
      </c>
      <c r="E137" s="64">
        <f>(C127*D137)/12</f>
        <v>0</v>
      </c>
    </row>
    <row r="138" spans="1:5" x14ac:dyDescent="0.25">
      <c r="A138" s="267" t="s">
        <v>42</v>
      </c>
      <c r="B138" s="268"/>
      <c r="C138" s="269"/>
      <c r="D138" s="63">
        <v>3.282</v>
      </c>
      <c r="E138" s="64">
        <f>(C127*D138)/12</f>
        <v>0</v>
      </c>
    </row>
    <row r="139" spans="1:5" x14ac:dyDescent="0.25">
      <c r="A139" s="267" t="s">
        <v>43</v>
      </c>
      <c r="B139" s="268"/>
      <c r="C139" s="269"/>
      <c r="D139" s="63">
        <v>1.32E-2</v>
      </c>
      <c r="E139" s="64">
        <f>(C127*D139)/12</f>
        <v>0</v>
      </c>
    </row>
    <row r="140" spans="1:5" x14ac:dyDescent="0.25">
      <c r="A140" s="238" t="s">
        <v>98</v>
      </c>
      <c r="B140" s="239"/>
      <c r="C140" s="240"/>
      <c r="D140" s="66">
        <f>SUM(D128:D139)</f>
        <v>30.6403</v>
      </c>
      <c r="E140" s="39">
        <f>SUM(E128:E139)</f>
        <v>0</v>
      </c>
    </row>
    <row r="141" spans="1:5" x14ac:dyDescent="0.25">
      <c r="A141" s="118"/>
      <c r="B141" s="119"/>
      <c r="C141" s="119"/>
      <c r="D141" s="69"/>
      <c r="E141" s="70"/>
    </row>
    <row r="142" spans="1:5" x14ac:dyDescent="0.25">
      <c r="A142" s="232" t="s">
        <v>99</v>
      </c>
      <c r="B142" s="233"/>
      <c r="C142" s="233"/>
      <c r="D142" s="233"/>
      <c r="E142" s="234"/>
    </row>
    <row r="143" spans="1:5" x14ac:dyDescent="0.25">
      <c r="A143" s="241"/>
      <c r="B143" s="242"/>
      <c r="C143" s="242"/>
      <c r="D143" s="243"/>
      <c r="E143" s="8"/>
    </row>
    <row r="144" spans="1:5" x14ac:dyDescent="0.25">
      <c r="A144" s="298" t="s">
        <v>100</v>
      </c>
      <c r="B144" s="299"/>
      <c r="C144" s="299"/>
      <c r="D144" s="300"/>
      <c r="E144" s="123" t="s">
        <v>50</v>
      </c>
    </row>
    <row r="145" spans="1:5" x14ac:dyDescent="0.25">
      <c r="A145" s="301" t="s">
        <v>145</v>
      </c>
      <c r="B145" s="302"/>
      <c r="C145" s="302"/>
      <c r="D145" s="303"/>
      <c r="E145" s="64" t="e">
        <f>Uniformes!J9</f>
        <v>#DIV/0!</v>
      </c>
    </row>
    <row r="146" spans="1:5" x14ac:dyDescent="0.25">
      <c r="A146" s="282" t="s">
        <v>101</v>
      </c>
      <c r="B146" s="282"/>
      <c r="C146" s="282"/>
      <c r="D146" s="282"/>
      <c r="E146" s="39" t="e">
        <f>SUM(E145:E145)</f>
        <v>#DIV/0!</v>
      </c>
    </row>
    <row r="147" spans="1:5" x14ac:dyDescent="0.25">
      <c r="A147" s="37"/>
      <c r="B147" s="37"/>
      <c r="C147" s="37"/>
      <c r="D147" s="37"/>
      <c r="E147" s="40"/>
    </row>
    <row r="148" spans="1:5" x14ac:dyDescent="0.25">
      <c r="A148" s="232" t="s">
        <v>102</v>
      </c>
      <c r="B148" s="233"/>
      <c r="C148" s="233"/>
      <c r="D148" s="234"/>
      <c r="E148" s="123" t="s">
        <v>50</v>
      </c>
    </row>
    <row r="149" spans="1:5" x14ac:dyDescent="0.25">
      <c r="A149" s="264" t="s">
        <v>103</v>
      </c>
      <c r="B149" s="265"/>
      <c r="C149" s="265"/>
      <c r="D149" s="266"/>
      <c r="E149" s="64">
        <f>E63</f>
        <v>0</v>
      </c>
    </row>
    <row r="150" spans="1:5" x14ac:dyDescent="0.25">
      <c r="A150" s="264" t="s">
        <v>104</v>
      </c>
      <c r="B150" s="265"/>
      <c r="C150" s="265"/>
      <c r="D150" s="266"/>
      <c r="E150" s="64">
        <f>E99</f>
        <v>0</v>
      </c>
    </row>
    <row r="151" spans="1:5" x14ac:dyDescent="0.25">
      <c r="A151" s="264" t="s">
        <v>105</v>
      </c>
      <c r="B151" s="265"/>
      <c r="C151" s="265"/>
      <c r="D151" s="266"/>
      <c r="E151" s="64">
        <f>E123</f>
        <v>0</v>
      </c>
    </row>
    <row r="152" spans="1:5" x14ac:dyDescent="0.25">
      <c r="A152" s="264" t="s">
        <v>106</v>
      </c>
      <c r="B152" s="265"/>
      <c r="C152" s="265"/>
      <c r="D152" s="266"/>
      <c r="E152" s="64">
        <f>E140</f>
        <v>0</v>
      </c>
    </row>
    <row r="153" spans="1:5" x14ac:dyDescent="0.25">
      <c r="A153" s="284" t="s">
        <v>107</v>
      </c>
      <c r="B153" s="285"/>
      <c r="C153" s="285"/>
      <c r="D153" s="286"/>
      <c r="E153" s="64" t="e">
        <f>E146</f>
        <v>#DIV/0!</v>
      </c>
    </row>
    <row r="154" spans="1:5" x14ac:dyDescent="0.25">
      <c r="A154" s="287" t="s">
        <v>101</v>
      </c>
      <c r="B154" s="288"/>
      <c r="C154" s="288"/>
      <c r="D154" s="289"/>
      <c r="E154" s="39" t="e">
        <f>SUM(E149:E153)</f>
        <v>#DIV/0!</v>
      </c>
    </row>
    <row r="156" spans="1:5" x14ac:dyDescent="0.25">
      <c r="A156" s="290" t="s">
        <v>108</v>
      </c>
      <c r="B156" s="290"/>
      <c r="C156" s="290"/>
      <c r="D156" s="290"/>
      <c r="E156" s="290"/>
    </row>
    <row r="157" spans="1:5" x14ac:dyDescent="0.25">
      <c r="A157" s="235"/>
      <c r="B157" s="237"/>
      <c r="C157" s="123" t="s">
        <v>109</v>
      </c>
      <c r="D157" s="123" t="s">
        <v>110</v>
      </c>
      <c r="E157" s="123" t="s">
        <v>50</v>
      </c>
    </row>
    <row r="158" spans="1:5" x14ac:dyDescent="0.25">
      <c r="A158" s="220" t="s">
        <v>111</v>
      </c>
      <c r="B158" s="222"/>
      <c r="C158" s="72" t="e">
        <f>E154</f>
        <v>#DIV/0!</v>
      </c>
      <c r="D158" s="28">
        <v>0.03</v>
      </c>
      <c r="E158" s="72" t="e">
        <f>C158*D158</f>
        <v>#DIV/0!</v>
      </c>
    </row>
    <row r="159" spans="1:5" x14ac:dyDescent="0.25">
      <c r="A159" s="220" t="s">
        <v>112</v>
      </c>
      <c r="B159" s="222"/>
      <c r="C159" s="72" t="e">
        <f>E154+E158</f>
        <v>#DIV/0!</v>
      </c>
      <c r="D159" s="28">
        <v>0.03</v>
      </c>
      <c r="E159" s="72" t="e">
        <f>C159*D159</f>
        <v>#DIV/0!</v>
      </c>
    </row>
    <row r="160" spans="1:5" x14ac:dyDescent="0.25">
      <c r="A160" s="241" t="s">
        <v>113</v>
      </c>
      <c r="B160" s="242"/>
      <c r="C160" s="242"/>
      <c r="D160" s="242"/>
      <c r="E160" s="243"/>
    </row>
    <row r="161" spans="1:5" x14ac:dyDescent="0.25">
      <c r="A161" s="220" t="s">
        <v>114</v>
      </c>
      <c r="B161" s="222"/>
      <c r="C161" s="64" t="e">
        <f>(C159+E159)/((100-6.65)/100)</f>
        <v>#DIV/0!</v>
      </c>
      <c r="D161" s="28">
        <v>6.4999999999999997E-3</v>
      </c>
      <c r="E161" s="73" t="e">
        <f>C161*D161</f>
        <v>#DIV/0!</v>
      </c>
    </row>
    <row r="162" spans="1:5" x14ac:dyDescent="0.25">
      <c r="A162" s="220" t="s">
        <v>115</v>
      </c>
      <c r="B162" s="222"/>
      <c r="C162" s="64" t="e">
        <f>(C159+E159)/((100-6.65)/100)</f>
        <v>#DIV/0!</v>
      </c>
      <c r="D162" s="28">
        <v>0.03</v>
      </c>
      <c r="E162" s="73" t="e">
        <f>C162*D162</f>
        <v>#DIV/0!</v>
      </c>
    </row>
    <row r="163" spans="1:5" x14ac:dyDescent="0.25">
      <c r="A163" s="220" t="s">
        <v>116</v>
      </c>
      <c r="B163" s="222"/>
      <c r="C163" s="64" t="e">
        <f>(C159+E159)/((100-6.65)/100)</f>
        <v>#DIV/0!</v>
      </c>
      <c r="D163" s="28">
        <v>0.03</v>
      </c>
      <c r="E163" s="73" t="e">
        <f>C163*D163</f>
        <v>#DIV/0!</v>
      </c>
    </row>
    <row r="164" spans="1:5" x14ac:dyDescent="0.25">
      <c r="A164" s="238" t="s">
        <v>117</v>
      </c>
      <c r="B164" s="239"/>
      <c r="C164" s="240"/>
      <c r="D164" s="31">
        <f>SUM(D161:D163)</f>
        <v>6.6500000000000004E-2</v>
      </c>
      <c r="E164" s="39" t="e">
        <f>SUM(E161:E163)</f>
        <v>#DIV/0!</v>
      </c>
    </row>
    <row r="165" spans="1:5" x14ac:dyDescent="0.25">
      <c r="A165" s="238" t="s">
        <v>118</v>
      </c>
      <c r="B165" s="239"/>
      <c r="C165" s="239"/>
      <c r="D165" s="74">
        <f>D158+D159+D164</f>
        <v>0.1265</v>
      </c>
      <c r="E165" s="75" t="e">
        <f>E158+E159+E164</f>
        <v>#DIV/0!</v>
      </c>
    </row>
    <row r="167" spans="1:5" x14ac:dyDescent="0.25">
      <c r="A167" s="232" t="s">
        <v>119</v>
      </c>
      <c r="B167" s="233"/>
      <c r="C167" s="233"/>
      <c r="D167" s="233"/>
      <c r="E167" s="122" t="s">
        <v>50</v>
      </c>
    </row>
    <row r="168" spans="1:5" x14ac:dyDescent="0.25">
      <c r="A168" s="283" t="s">
        <v>103</v>
      </c>
      <c r="B168" s="283"/>
      <c r="C168" s="283"/>
      <c r="D168" s="283"/>
      <c r="E168" s="64">
        <f>E63</f>
        <v>0</v>
      </c>
    </row>
    <row r="169" spans="1:5" x14ac:dyDescent="0.25">
      <c r="A169" s="283" t="s">
        <v>104</v>
      </c>
      <c r="B169" s="283"/>
      <c r="C169" s="283"/>
      <c r="D169" s="283"/>
      <c r="E169" s="64">
        <f>E99</f>
        <v>0</v>
      </c>
    </row>
    <row r="170" spans="1:5" x14ac:dyDescent="0.25">
      <c r="A170" s="283" t="s">
        <v>105</v>
      </c>
      <c r="B170" s="283"/>
      <c r="C170" s="283"/>
      <c r="D170" s="283"/>
      <c r="E170" s="64">
        <f>E123</f>
        <v>0</v>
      </c>
    </row>
    <row r="171" spans="1:5" x14ac:dyDescent="0.25">
      <c r="A171" s="283" t="s">
        <v>106</v>
      </c>
      <c r="B171" s="283"/>
      <c r="C171" s="283"/>
      <c r="D171" s="283"/>
      <c r="E171" s="76">
        <f>E152</f>
        <v>0</v>
      </c>
    </row>
    <row r="172" spans="1:5" x14ac:dyDescent="0.25">
      <c r="A172" s="311" t="s">
        <v>107</v>
      </c>
      <c r="B172" s="311"/>
      <c r="C172" s="311"/>
      <c r="D172" s="311"/>
      <c r="E172" s="64" t="e">
        <f>E153</f>
        <v>#DIV/0!</v>
      </c>
    </row>
    <row r="173" spans="1:5" x14ac:dyDescent="0.25">
      <c r="A173" s="312" t="s">
        <v>120</v>
      </c>
      <c r="B173" s="312"/>
      <c r="C173" s="312"/>
      <c r="D173" s="312"/>
      <c r="E173" s="98" t="e">
        <f>E165</f>
        <v>#DIV/0!</v>
      </c>
    </row>
    <row r="174" spans="1:5" x14ac:dyDescent="0.25">
      <c r="A174" s="282" t="s">
        <v>121</v>
      </c>
      <c r="B174" s="282"/>
      <c r="C174" s="282"/>
      <c r="D174" s="282"/>
      <c r="E174" s="39" t="e">
        <f>SUM(E168:E173)</f>
        <v>#DIV/0!</v>
      </c>
    </row>
    <row r="175" spans="1:5" x14ac:dyDescent="0.25">
      <c r="A175" s="37"/>
      <c r="B175" s="37"/>
      <c r="C175" s="37"/>
      <c r="D175" s="37"/>
      <c r="E175" s="40"/>
    </row>
    <row r="176" spans="1:5" x14ac:dyDescent="0.25">
      <c r="A176" s="2"/>
      <c r="B176" s="2"/>
      <c r="C176" s="2"/>
      <c r="D176" s="2"/>
      <c r="E176" s="51"/>
    </row>
    <row r="177" spans="1:5" x14ac:dyDescent="0.25">
      <c r="A177" s="2"/>
      <c r="B177" s="2"/>
      <c r="C177" s="2"/>
      <c r="D177" s="2"/>
      <c r="E177" s="51"/>
    </row>
    <row r="178" spans="1:5" x14ac:dyDescent="0.25">
      <c r="A178" s="308"/>
      <c r="B178" s="308"/>
      <c r="C178" s="308"/>
      <c r="D178" s="308"/>
      <c r="E178" s="308"/>
    </row>
    <row r="179" spans="1:5" x14ac:dyDescent="0.25">
      <c r="A179" s="37"/>
      <c r="B179" s="37"/>
      <c r="C179" s="37"/>
      <c r="D179" s="37"/>
      <c r="E179" s="40"/>
    </row>
    <row r="180" spans="1:5" x14ac:dyDescent="0.25">
      <c r="A180" s="37"/>
      <c r="B180" s="37"/>
      <c r="C180" s="37"/>
      <c r="D180" s="37"/>
      <c r="E180" s="40"/>
    </row>
    <row r="181" spans="1:5" x14ac:dyDescent="0.25">
      <c r="A181" s="205" t="s">
        <v>148</v>
      </c>
      <c r="B181" s="205"/>
      <c r="C181" s="205"/>
      <c r="D181" s="205"/>
      <c r="E181" s="39"/>
    </row>
    <row r="182" spans="1:5" x14ac:dyDescent="0.25">
      <c r="A182" s="232"/>
      <c r="B182" s="233"/>
      <c r="C182" s="234"/>
      <c r="D182" s="182" t="s">
        <v>50</v>
      </c>
      <c r="E182" s="39"/>
    </row>
    <row r="183" spans="1:5" x14ac:dyDescent="0.25">
      <c r="A183" s="204" t="s">
        <v>131</v>
      </c>
      <c r="B183" s="204"/>
      <c r="C183" s="204"/>
      <c r="D183" s="183" t="e">
        <f>E174</f>
        <v>#DIV/0!</v>
      </c>
      <c r="E183" s="39"/>
    </row>
    <row r="184" spans="1:5" ht="45" x14ac:dyDescent="0.25">
      <c r="A184" s="232"/>
      <c r="B184" s="234"/>
      <c r="C184" s="62" t="s">
        <v>127</v>
      </c>
      <c r="D184" s="182" t="s">
        <v>128</v>
      </c>
      <c r="E184" s="188" t="s">
        <v>154</v>
      </c>
    </row>
    <row r="185" spans="1:5" x14ac:dyDescent="0.25">
      <c r="A185" s="204" t="s">
        <v>155</v>
      </c>
      <c r="B185" s="204"/>
      <c r="C185" s="184">
        <v>3</v>
      </c>
      <c r="D185" s="185" t="e">
        <f>D183*C185</f>
        <v>#DIV/0!</v>
      </c>
      <c r="E185" s="64" t="e">
        <f>D185*C185</f>
        <v>#DIV/0!</v>
      </c>
    </row>
    <row r="186" spans="1:5" x14ac:dyDescent="0.25">
      <c r="A186" s="204" t="s">
        <v>156</v>
      </c>
      <c r="B186" s="204"/>
      <c r="C186" s="184">
        <v>1</v>
      </c>
      <c r="D186" s="185" t="e">
        <f>D183*C186</f>
        <v>#DIV/0!</v>
      </c>
      <c r="E186" s="64" t="e">
        <f>D186*C186</f>
        <v>#DIV/0!</v>
      </c>
    </row>
    <row r="187" spans="1:5" x14ac:dyDescent="0.25">
      <c r="A187" s="204" t="s">
        <v>157</v>
      </c>
      <c r="B187" s="204"/>
      <c r="C187" s="186">
        <v>1</v>
      </c>
      <c r="D187" s="185" t="e">
        <f>D183*C187</f>
        <v>#DIV/0!</v>
      </c>
      <c r="E187" s="64" t="e">
        <f>D187*C187</f>
        <v>#DIV/0!</v>
      </c>
    </row>
    <row r="188" spans="1:5" x14ac:dyDescent="0.25">
      <c r="A188" s="232"/>
      <c r="B188" s="233"/>
      <c r="C188" s="234"/>
      <c r="D188" s="187" t="e">
        <f>SUM(D185:D187)</f>
        <v>#DIV/0!</v>
      </c>
      <c r="E188" s="39" t="e">
        <f>SUM(E185:E187)</f>
        <v>#DIV/0!</v>
      </c>
    </row>
    <row r="189" spans="1:5" x14ac:dyDescent="0.25">
      <c r="A189" s="2"/>
      <c r="B189" s="2"/>
      <c r="C189" s="2"/>
      <c r="D189" s="2"/>
      <c r="E189" s="51"/>
    </row>
    <row r="190" spans="1:5" x14ac:dyDescent="0.25">
      <c r="A190" s="2"/>
      <c r="B190" s="2"/>
      <c r="C190" s="2"/>
      <c r="D190" s="2"/>
      <c r="E190" s="51"/>
    </row>
    <row r="191" spans="1:5" x14ac:dyDescent="0.25">
      <c r="A191" s="189"/>
      <c r="B191" s="189"/>
      <c r="C191" s="189"/>
      <c r="D191" s="189"/>
      <c r="E191" s="189"/>
    </row>
    <row r="192" spans="1:5" x14ac:dyDescent="0.25">
      <c r="A192" s="99"/>
      <c r="B192" s="99"/>
      <c r="C192" s="99"/>
      <c r="D192" s="99"/>
      <c r="E192" s="99"/>
    </row>
    <row r="193" spans="1:5" x14ac:dyDescent="0.25">
      <c r="A193" s="116"/>
      <c r="B193" s="116"/>
      <c r="C193" s="116"/>
      <c r="D193" s="82"/>
      <c r="E193" s="85"/>
    </row>
    <row r="194" spans="1:5" x14ac:dyDescent="0.25">
      <c r="A194" s="116"/>
      <c r="B194" s="292"/>
      <c r="C194" s="292"/>
      <c r="D194" s="292"/>
      <c r="E194" s="292"/>
    </row>
    <row r="195" spans="1:5" x14ac:dyDescent="0.25">
      <c r="A195" s="2"/>
      <c r="B195" s="2"/>
      <c r="C195" s="2"/>
      <c r="D195" s="2"/>
      <c r="E195" s="51"/>
    </row>
    <row r="196" spans="1:5" x14ac:dyDescent="0.25">
      <c r="A196" s="37"/>
      <c r="B196" s="116"/>
      <c r="C196" s="10"/>
      <c r="D196" s="10"/>
      <c r="E196" s="84"/>
    </row>
    <row r="197" spans="1:5" s="77" customFormat="1" x14ac:dyDescent="0.25">
      <c r="A197" s="86"/>
      <c r="B197" s="293"/>
      <c r="C197" s="294"/>
      <c r="D197" s="294"/>
      <c r="E197" s="294"/>
    </row>
    <row r="198" spans="1:5" x14ac:dyDescent="0.25">
      <c r="A198" s="37"/>
      <c r="B198" s="87"/>
      <c r="C198" s="88"/>
      <c r="D198" s="89"/>
      <c r="E198" s="71"/>
    </row>
    <row r="199" spans="1:5" x14ac:dyDescent="0.25">
      <c r="A199" s="37"/>
      <c r="B199" s="90"/>
      <c r="C199" s="88"/>
      <c r="D199" s="89"/>
      <c r="E199" s="71"/>
    </row>
    <row r="200" spans="1:5" x14ac:dyDescent="0.25">
      <c r="A200" s="37"/>
      <c r="B200" s="295"/>
      <c r="C200" s="295"/>
      <c r="D200" s="295"/>
      <c r="E200" s="295"/>
    </row>
    <row r="201" spans="1:5" x14ac:dyDescent="0.25">
      <c r="A201" s="37"/>
      <c r="B201" s="87"/>
      <c r="C201" s="88"/>
      <c r="D201" s="89"/>
      <c r="E201" s="71"/>
    </row>
    <row r="202" spans="1:5" x14ac:dyDescent="0.25">
      <c r="A202" s="48"/>
      <c r="B202" s="87"/>
      <c r="C202" s="88"/>
      <c r="D202" s="89"/>
      <c r="E202" s="71"/>
    </row>
    <row r="203" spans="1:5" x14ac:dyDescent="0.25">
      <c r="A203" s="48"/>
      <c r="B203" s="292"/>
      <c r="C203" s="292"/>
      <c r="D203" s="292"/>
      <c r="E203" s="292"/>
    </row>
    <row r="204" spans="1:5" x14ac:dyDescent="0.25">
      <c r="A204" s="48"/>
      <c r="B204" s="116"/>
      <c r="C204" s="116"/>
      <c r="D204" s="116"/>
      <c r="E204" s="116"/>
    </row>
    <row r="205" spans="1:5" x14ac:dyDescent="0.25">
      <c r="A205" s="37"/>
      <c r="B205" s="37"/>
      <c r="C205" s="88"/>
      <c r="D205" s="91"/>
      <c r="E205" s="40"/>
    </row>
    <row r="206" spans="1:5" x14ac:dyDescent="0.25">
      <c r="A206" s="37"/>
      <c r="B206" s="292"/>
      <c r="C206" s="292"/>
      <c r="D206" s="292"/>
      <c r="E206" s="292"/>
    </row>
    <row r="207" spans="1:5" x14ac:dyDescent="0.25">
      <c r="A207" s="37"/>
      <c r="B207" s="116"/>
      <c r="C207" s="116"/>
      <c r="D207" s="116"/>
      <c r="E207" s="116"/>
    </row>
    <row r="208" spans="1:5" x14ac:dyDescent="0.25">
      <c r="A208" s="51"/>
      <c r="B208" s="51"/>
      <c r="C208" s="51"/>
      <c r="D208" s="51"/>
      <c r="E208" s="51"/>
    </row>
    <row r="209" spans="1:5" x14ac:dyDescent="0.25">
      <c r="A209" s="92"/>
      <c r="B209" s="296"/>
      <c r="C209" s="296"/>
      <c r="D209" s="296"/>
      <c r="E209" s="296"/>
    </row>
    <row r="210" spans="1:5" x14ac:dyDescent="0.25">
      <c r="A210" s="92"/>
      <c r="B210" s="117"/>
      <c r="C210" s="117"/>
      <c r="D210" s="117"/>
      <c r="E210" s="117"/>
    </row>
    <row r="211" spans="1:5" x14ac:dyDescent="0.25">
      <c r="A211" s="92"/>
      <c r="B211" s="93"/>
      <c r="C211" s="81"/>
      <c r="D211" s="51"/>
      <c r="E211" s="51"/>
    </row>
    <row r="212" spans="1:5" x14ac:dyDescent="0.25">
      <c r="A212" s="92"/>
      <c r="B212" s="296"/>
      <c r="C212" s="296"/>
      <c r="D212" s="296"/>
      <c r="E212" s="296"/>
    </row>
    <row r="213" spans="1:5" x14ac:dyDescent="0.25">
      <c r="A213" s="92"/>
      <c r="B213" s="93"/>
      <c r="C213" s="81"/>
      <c r="D213" s="51"/>
      <c r="E213" s="51"/>
    </row>
    <row r="214" spans="1:5" x14ac:dyDescent="0.25">
      <c r="A214" s="291"/>
      <c r="B214" s="291"/>
      <c r="C214" s="291"/>
      <c r="D214" s="291"/>
      <c r="E214" s="291"/>
    </row>
    <row r="215" spans="1:5" x14ac:dyDescent="0.25">
      <c r="A215" s="51"/>
      <c r="B215" s="51"/>
      <c r="C215" s="51"/>
      <c r="D215" s="51"/>
      <c r="E215" s="51"/>
    </row>
    <row r="216" spans="1:5" x14ac:dyDescent="0.25">
      <c r="A216" s="37"/>
      <c r="B216" s="116"/>
      <c r="C216" s="10"/>
      <c r="D216" s="10"/>
      <c r="E216" s="84"/>
    </row>
    <row r="217" spans="1:5" x14ac:dyDescent="0.25">
      <c r="A217" s="94"/>
      <c r="B217" s="95"/>
      <c r="C217" s="96"/>
      <c r="D217" s="89"/>
      <c r="E217" s="83"/>
    </row>
    <row r="218" spans="1:5" x14ac:dyDescent="0.25">
      <c r="A218" s="37"/>
      <c r="B218" s="90"/>
      <c r="C218" s="88"/>
      <c r="D218" s="89"/>
      <c r="E218" s="71"/>
    </row>
    <row r="219" spans="1:5" x14ac:dyDescent="0.25">
      <c r="A219" s="37"/>
      <c r="B219" s="87"/>
      <c r="C219" s="88"/>
      <c r="D219" s="89"/>
      <c r="E219" s="71"/>
    </row>
    <row r="220" spans="1:5" x14ac:dyDescent="0.25">
      <c r="A220" s="37"/>
      <c r="B220" s="90"/>
      <c r="C220" s="88"/>
      <c r="D220" s="89"/>
      <c r="E220" s="71"/>
    </row>
    <row r="221" spans="1:5" x14ac:dyDescent="0.25">
      <c r="A221" s="94"/>
      <c r="B221" s="97"/>
      <c r="C221" s="96"/>
      <c r="D221" s="89"/>
      <c r="E221" s="83"/>
    </row>
    <row r="222" spans="1:5" x14ac:dyDescent="0.25">
      <c r="A222" s="94"/>
      <c r="B222" s="95"/>
      <c r="C222" s="96"/>
      <c r="D222" s="89"/>
      <c r="E222" s="83"/>
    </row>
    <row r="223" spans="1:5" x14ac:dyDescent="0.25">
      <c r="A223" s="37"/>
      <c r="B223" s="90"/>
      <c r="C223" s="88"/>
      <c r="D223" s="89"/>
      <c r="E223" s="71"/>
    </row>
    <row r="224" spans="1:5" x14ac:dyDescent="0.25">
      <c r="A224" s="37"/>
      <c r="B224" s="87"/>
      <c r="C224" s="88"/>
      <c r="D224" s="89"/>
      <c r="E224" s="71"/>
    </row>
    <row r="225" spans="1:5" x14ac:dyDescent="0.25">
      <c r="A225" s="48"/>
      <c r="B225" s="87"/>
      <c r="C225" s="88"/>
      <c r="D225" s="89"/>
      <c r="E225" s="71"/>
    </row>
    <row r="226" spans="1:5" x14ac:dyDescent="0.25">
      <c r="A226" s="48"/>
      <c r="B226" s="87"/>
      <c r="C226" s="88"/>
      <c r="D226" s="89"/>
      <c r="E226" s="71"/>
    </row>
    <row r="227" spans="1:5" x14ac:dyDescent="0.25">
      <c r="A227" s="37"/>
      <c r="B227" s="37"/>
      <c r="C227" s="88"/>
      <c r="D227" s="91"/>
      <c r="E227" s="40"/>
    </row>
    <row r="228" spans="1:5" x14ac:dyDescent="0.25">
      <c r="A228" s="51"/>
      <c r="B228" s="51"/>
      <c r="C228" s="51"/>
      <c r="D228" s="51"/>
      <c r="E228" s="51"/>
    </row>
    <row r="229" spans="1:5" x14ac:dyDescent="0.25">
      <c r="A229" s="79"/>
      <c r="B229" s="80"/>
    </row>
    <row r="230" spans="1:5" x14ac:dyDescent="0.25">
      <c r="A230" s="79"/>
      <c r="B230" s="80"/>
      <c r="C230" s="81"/>
    </row>
    <row r="232" spans="1:5" x14ac:dyDescent="0.25">
      <c r="C232" s="78"/>
    </row>
  </sheetData>
  <mergeCells count="163">
    <mergeCell ref="B206:E206"/>
    <mergeCell ref="B209:E209"/>
    <mergeCell ref="B212:E212"/>
    <mergeCell ref="A214:E214"/>
    <mergeCell ref="A187:B187"/>
    <mergeCell ref="A188:C188"/>
    <mergeCell ref="B194:E194"/>
    <mergeCell ref="B197:E197"/>
    <mergeCell ref="B200:E200"/>
    <mergeCell ref="B203:E203"/>
    <mergeCell ref="A181:D181"/>
    <mergeCell ref="A182:C182"/>
    <mergeCell ref="A183:C183"/>
    <mergeCell ref="A184:B184"/>
    <mergeCell ref="A185:B185"/>
    <mergeCell ref="A186:B186"/>
    <mergeCell ref="A170:D170"/>
    <mergeCell ref="A171:D171"/>
    <mergeCell ref="A172:D172"/>
    <mergeCell ref="A173:D173"/>
    <mergeCell ref="A174:D174"/>
    <mergeCell ref="A178:E178"/>
    <mergeCell ref="A163:B163"/>
    <mergeCell ref="A164:C164"/>
    <mergeCell ref="A165:C165"/>
    <mergeCell ref="A167:D167"/>
    <mergeCell ref="A168:D168"/>
    <mergeCell ref="A169:D169"/>
    <mergeCell ref="A157:B157"/>
    <mergeCell ref="A158:B158"/>
    <mergeCell ref="A159:B159"/>
    <mergeCell ref="A160:E160"/>
    <mergeCell ref="A161:B161"/>
    <mergeCell ref="A162:B162"/>
    <mergeCell ref="A150:D150"/>
    <mergeCell ref="A151:D151"/>
    <mergeCell ref="A152:D152"/>
    <mergeCell ref="A153:D153"/>
    <mergeCell ref="A154:D154"/>
    <mergeCell ref="A156:E156"/>
    <mergeCell ref="A143:D143"/>
    <mergeCell ref="A144:D144"/>
    <mergeCell ref="A145:D145"/>
    <mergeCell ref="A146:D146"/>
    <mergeCell ref="A148:D148"/>
    <mergeCell ref="A149:D149"/>
    <mergeCell ref="A136:C136"/>
    <mergeCell ref="A137:C137"/>
    <mergeCell ref="A138:C138"/>
    <mergeCell ref="A139:C139"/>
    <mergeCell ref="A140:C140"/>
    <mergeCell ref="A142:E142"/>
    <mergeCell ref="A130:C130"/>
    <mergeCell ref="A131:C131"/>
    <mergeCell ref="A132:C132"/>
    <mergeCell ref="A133:C133"/>
    <mergeCell ref="A134:C134"/>
    <mergeCell ref="A135:C135"/>
    <mergeCell ref="A123:C123"/>
    <mergeCell ref="A125:E125"/>
    <mergeCell ref="A126:E126"/>
    <mergeCell ref="A127:B127"/>
    <mergeCell ref="A128:C128"/>
    <mergeCell ref="A129:C129"/>
    <mergeCell ref="A116:C116"/>
    <mergeCell ref="A117:C117"/>
    <mergeCell ref="A119:D119"/>
    <mergeCell ref="A120:D120"/>
    <mergeCell ref="A121:D121"/>
    <mergeCell ref="A122:D122"/>
    <mergeCell ref="A109:C109"/>
    <mergeCell ref="A110:C110"/>
    <mergeCell ref="A111:C111"/>
    <mergeCell ref="A112:C112"/>
    <mergeCell ref="A113:C113"/>
    <mergeCell ref="A115:C115"/>
    <mergeCell ref="A101:E101"/>
    <mergeCell ref="A103:C103"/>
    <mergeCell ref="A104:C104"/>
    <mergeCell ref="A105:C105"/>
    <mergeCell ref="A106:C106"/>
    <mergeCell ref="A107:C107"/>
    <mergeCell ref="A94:E94"/>
    <mergeCell ref="A95:D95"/>
    <mergeCell ref="A96:D96"/>
    <mergeCell ref="A97:D97"/>
    <mergeCell ref="A98:D98"/>
    <mergeCell ref="A99:D99"/>
    <mergeCell ref="A87:D87"/>
    <mergeCell ref="A88:D88"/>
    <mergeCell ref="A89:D89"/>
    <mergeCell ref="A90:D90"/>
    <mergeCell ref="A91:D91"/>
    <mergeCell ref="A92:D92"/>
    <mergeCell ref="A80:C80"/>
    <mergeCell ref="A81:C81"/>
    <mergeCell ref="A82:C82"/>
    <mergeCell ref="A83:C83"/>
    <mergeCell ref="A85:E85"/>
    <mergeCell ref="A86:D86"/>
    <mergeCell ref="A74:C74"/>
    <mergeCell ref="A75:C75"/>
    <mergeCell ref="A76:C76"/>
    <mergeCell ref="A77:C77"/>
    <mergeCell ref="A78:C78"/>
    <mergeCell ref="A79:C79"/>
    <mergeCell ref="A67:C67"/>
    <mergeCell ref="A68:C68"/>
    <mergeCell ref="A69:C69"/>
    <mergeCell ref="A70:D70"/>
    <mergeCell ref="A72:E72"/>
    <mergeCell ref="A73:B73"/>
    <mergeCell ref="A58:E58"/>
    <mergeCell ref="A61:C61"/>
    <mergeCell ref="A62:C62"/>
    <mergeCell ref="A63:D63"/>
    <mergeCell ref="A65:E65"/>
    <mergeCell ref="A66:E66"/>
    <mergeCell ref="A49:B49"/>
    <mergeCell ref="A50:B50"/>
    <mergeCell ref="A51:B51"/>
    <mergeCell ref="A52:B52"/>
    <mergeCell ref="A53:B53"/>
    <mergeCell ref="A56:E56"/>
    <mergeCell ref="A41:D41"/>
    <mergeCell ref="A44:D44"/>
    <mergeCell ref="A45:D45"/>
    <mergeCell ref="A46:C46"/>
    <mergeCell ref="A47:C47"/>
    <mergeCell ref="A48:C48"/>
    <mergeCell ref="A19:B19"/>
    <mergeCell ref="A21:C21"/>
    <mergeCell ref="A24:B24"/>
    <mergeCell ref="A26:E26"/>
    <mergeCell ref="A27:A28"/>
    <mergeCell ref="B27:B28"/>
    <mergeCell ref="C27:C28"/>
    <mergeCell ref="D27:E27"/>
    <mergeCell ref="A13:B13"/>
    <mergeCell ref="A14:B14"/>
    <mergeCell ref="A15:B15"/>
    <mergeCell ref="A16:B16"/>
    <mergeCell ref="A17:B17"/>
    <mergeCell ref="A18:E18"/>
    <mergeCell ref="A11:B11"/>
    <mergeCell ref="C11:E11"/>
    <mergeCell ref="A12:B12"/>
    <mergeCell ref="C12:E12"/>
    <mergeCell ref="A7:B7"/>
    <mergeCell ref="C7:E7"/>
    <mergeCell ref="A8:B8"/>
    <mergeCell ref="C8:E8"/>
    <mergeCell ref="A9:B9"/>
    <mergeCell ref="C9:E9"/>
    <mergeCell ref="A1:E1"/>
    <mergeCell ref="A2:E2"/>
    <mergeCell ref="A3:E3"/>
    <mergeCell ref="B4:D4"/>
    <mergeCell ref="A5:E5"/>
    <mergeCell ref="A6:B6"/>
    <mergeCell ref="C6:E6"/>
    <mergeCell ref="A10:B10"/>
    <mergeCell ref="C10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rowBreaks count="5" manualBreakCount="5">
    <brk id="41" max="16383" man="1"/>
    <brk id="53" max="16383" man="1"/>
    <brk id="99" max="16383" man="1"/>
    <brk id="146" max="16383" man="1"/>
    <brk id="1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workbookViewId="0">
      <selection activeCell="E16" sqref="E16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235" width="9.140625" style="100"/>
    <col min="236" max="236" width="21.28515625" style="100" customWidth="1"/>
    <col min="237" max="237" width="16.7109375" style="100" customWidth="1"/>
    <col min="238" max="238" width="14.140625" style="100" customWidth="1"/>
    <col min="239" max="239" width="13.7109375" style="100" customWidth="1"/>
    <col min="240" max="240" width="18.140625" style="100" customWidth="1"/>
    <col min="241" max="241" width="19.85546875" style="100" customWidth="1"/>
    <col min="242" max="242" width="6" style="100" customWidth="1"/>
    <col min="243" max="243" width="33.42578125" style="100" customWidth="1"/>
    <col min="244" max="244" width="12.5703125" style="100" customWidth="1"/>
    <col min="245" max="245" width="11.5703125" style="100" bestFit="1" customWidth="1"/>
    <col min="246" max="246" width="9.28515625" style="100" bestFit="1" customWidth="1"/>
    <col min="247" max="247" width="11.140625" style="100" bestFit="1" customWidth="1"/>
    <col min="248" max="248" width="10.28515625" style="100" bestFit="1" customWidth="1"/>
    <col min="249" max="254" width="9.140625" style="100"/>
    <col min="255" max="255" width="12.85546875" style="100" customWidth="1"/>
    <col min="256" max="256" width="7.7109375" style="100" customWidth="1"/>
    <col min="257" max="491" width="9.140625" style="100"/>
    <col min="492" max="492" width="21.28515625" style="100" customWidth="1"/>
    <col min="493" max="493" width="16.7109375" style="100" customWidth="1"/>
    <col min="494" max="494" width="14.140625" style="100" customWidth="1"/>
    <col min="495" max="495" width="13.7109375" style="100" customWidth="1"/>
    <col min="496" max="496" width="18.140625" style="100" customWidth="1"/>
    <col min="497" max="497" width="19.85546875" style="100" customWidth="1"/>
    <col min="498" max="498" width="6" style="100" customWidth="1"/>
    <col min="499" max="499" width="33.42578125" style="100" customWidth="1"/>
    <col min="500" max="500" width="12.5703125" style="100" customWidth="1"/>
    <col min="501" max="501" width="11.5703125" style="100" bestFit="1" customWidth="1"/>
    <col min="502" max="502" width="9.28515625" style="100" bestFit="1" customWidth="1"/>
    <col min="503" max="503" width="11.140625" style="100" bestFit="1" customWidth="1"/>
    <col min="504" max="504" width="10.28515625" style="100" bestFit="1" customWidth="1"/>
    <col min="505" max="510" width="9.140625" style="100"/>
    <col min="511" max="511" width="12.85546875" style="100" customWidth="1"/>
    <col min="512" max="512" width="7.7109375" style="100" customWidth="1"/>
    <col min="513" max="747" width="9.140625" style="100"/>
    <col min="748" max="748" width="21.28515625" style="100" customWidth="1"/>
    <col min="749" max="749" width="16.7109375" style="100" customWidth="1"/>
    <col min="750" max="750" width="14.140625" style="100" customWidth="1"/>
    <col min="751" max="751" width="13.7109375" style="100" customWidth="1"/>
    <col min="752" max="752" width="18.140625" style="100" customWidth="1"/>
    <col min="753" max="753" width="19.85546875" style="100" customWidth="1"/>
    <col min="754" max="754" width="6" style="100" customWidth="1"/>
    <col min="755" max="755" width="33.42578125" style="100" customWidth="1"/>
    <col min="756" max="756" width="12.5703125" style="100" customWidth="1"/>
    <col min="757" max="757" width="11.5703125" style="100" bestFit="1" customWidth="1"/>
    <col min="758" max="758" width="9.28515625" style="100" bestFit="1" customWidth="1"/>
    <col min="759" max="759" width="11.140625" style="100" bestFit="1" customWidth="1"/>
    <col min="760" max="760" width="10.28515625" style="100" bestFit="1" customWidth="1"/>
    <col min="761" max="766" width="9.140625" style="100"/>
    <col min="767" max="767" width="12.85546875" style="100" customWidth="1"/>
    <col min="768" max="768" width="7.7109375" style="100" customWidth="1"/>
    <col min="769" max="1003" width="9.140625" style="100"/>
    <col min="1004" max="1004" width="21.28515625" style="100" customWidth="1"/>
    <col min="1005" max="1005" width="16.7109375" style="100" customWidth="1"/>
    <col min="1006" max="1006" width="14.140625" style="100" customWidth="1"/>
    <col min="1007" max="1007" width="13.7109375" style="100" customWidth="1"/>
    <col min="1008" max="1008" width="18.140625" style="100" customWidth="1"/>
    <col min="1009" max="1009" width="19.85546875" style="100" customWidth="1"/>
    <col min="1010" max="1010" width="6" style="100" customWidth="1"/>
    <col min="1011" max="1011" width="33.42578125" style="100" customWidth="1"/>
    <col min="1012" max="1012" width="12.5703125" style="100" customWidth="1"/>
    <col min="1013" max="1013" width="11.5703125" style="100" bestFit="1" customWidth="1"/>
    <col min="1014" max="1014" width="9.28515625" style="100" bestFit="1" customWidth="1"/>
    <col min="1015" max="1015" width="11.140625" style="100" bestFit="1" customWidth="1"/>
    <col min="1016" max="1016" width="10.28515625" style="100" bestFit="1" customWidth="1"/>
    <col min="1017" max="1022" width="9.140625" style="100"/>
    <col min="1023" max="1023" width="12.85546875" style="100" customWidth="1"/>
    <col min="1024" max="1024" width="7.7109375" style="100" customWidth="1"/>
    <col min="1025" max="1259" width="9.140625" style="100"/>
    <col min="1260" max="1260" width="21.28515625" style="100" customWidth="1"/>
    <col min="1261" max="1261" width="16.7109375" style="100" customWidth="1"/>
    <col min="1262" max="1262" width="14.140625" style="100" customWidth="1"/>
    <col min="1263" max="1263" width="13.7109375" style="100" customWidth="1"/>
    <col min="1264" max="1264" width="18.140625" style="100" customWidth="1"/>
    <col min="1265" max="1265" width="19.85546875" style="100" customWidth="1"/>
    <col min="1266" max="1266" width="6" style="100" customWidth="1"/>
    <col min="1267" max="1267" width="33.42578125" style="100" customWidth="1"/>
    <col min="1268" max="1268" width="12.5703125" style="100" customWidth="1"/>
    <col min="1269" max="1269" width="11.5703125" style="100" bestFit="1" customWidth="1"/>
    <col min="1270" max="1270" width="9.28515625" style="100" bestFit="1" customWidth="1"/>
    <col min="1271" max="1271" width="11.140625" style="100" bestFit="1" customWidth="1"/>
    <col min="1272" max="1272" width="10.28515625" style="100" bestFit="1" customWidth="1"/>
    <col min="1273" max="1278" width="9.140625" style="100"/>
    <col min="1279" max="1279" width="12.85546875" style="100" customWidth="1"/>
    <col min="1280" max="1280" width="7.7109375" style="100" customWidth="1"/>
    <col min="1281" max="1515" width="9.140625" style="100"/>
    <col min="1516" max="1516" width="21.28515625" style="100" customWidth="1"/>
    <col min="1517" max="1517" width="16.7109375" style="100" customWidth="1"/>
    <col min="1518" max="1518" width="14.140625" style="100" customWidth="1"/>
    <col min="1519" max="1519" width="13.7109375" style="100" customWidth="1"/>
    <col min="1520" max="1520" width="18.140625" style="100" customWidth="1"/>
    <col min="1521" max="1521" width="19.85546875" style="100" customWidth="1"/>
    <col min="1522" max="1522" width="6" style="100" customWidth="1"/>
    <col min="1523" max="1523" width="33.42578125" style="100" customWidth="1"/>
    <col min="1524" max="1524" width="12.5703125" style="100" customWidth="1"/>
    <col min="1525" max="1525" width="11.5703125" style="100" bestFit="1" customWidth="1"/>
    <col min="1526" max="1526" width="9.28515625" style="100" bestFit="1" customWidth="1"/>
    <col min="1527" max="1527" width="11.140625" style="100" bestFit="1" customWidth="1"/>
    <col min="1528" max="1528" width="10.28515625" style="100" bestFit="1" customWidth="1"/>
    <col min="1529" max="1534" width="9.140625" style="100"/>
    <col min="1535" max="1535" width="12.85546875" style="100" customWidth="1"/>
    <col min="1536" max="1536" width="7.7109375" style="100" customWidth="1"/>
    <col min="1537" max="1771" width="9.140625" style="100"/>
    <col min="1772" max="1772" width="21.28515625" style="100" customWidth="1"/>
    <col min="1773" max="1773" width="16.7109375" style="100" customWidth="1"/>
    <col min="1774" max="1774" width="14.140625" style="100" customWidth="1"/>
    <col min="1775" max="1775" width="13.7109375" style="100" customWidth="1"/>
    <col min="1776" max="1776" width="18.140625" style="100" customWidth="1"/>
    <col min="1777" max="1777" width="19.85546875" style="100" customWidth="1"/>
    <col min="1778" max="1778" width="6" style="100" customWidth="1"/>
    <col min="1779" max="1779" width="33.42578125" style="100" customWidth="1"/>
    <col min="1780" max="1780" width="12.5703125" style="100" customWidth="1"/>
    <col min="1781" max="1781" width="11.5703125" style="100" bestFit="1" customWidth="1"/>
    <col min="1782" max="1782" width="9.28515625" style="100" bestFit="1" customWidth="1"/>
    <col min="1783" max="1783" width="11.140625" style="100" bestFit="1" customWidth="1"/>
    <col min="1784" max="1784" width="10.28515625" style="100" bestFit="1" customWidth="1"/>
    <col min="1785" max="1790" width="9.140625" style="100"/>
    <col min="1791" max="1791" width="12.85546875" style="100" customWidth="1"/>
    <col min="1792" max="1792" width="7.7109375" style="100" customWidth="1"/>
    <col min="1793" max="2027" width="9.140625" style="100"/>
    <col min="2028" max="2028" width="21.28515625" style="100" customWidth="1"/>
    <col min="2029" max="2029" width="16.7109375" style="100" customWidth="1"/>
    <col min="2030" max="2030" width="14.140625" style="100" customWidth="1"/>
    <col min="2031" max="2031" width="13.7109375" style="100" customWidth="1"/>
    <col min="2032" max="2032" width="18.140625" style="100" customWidth="1"/>
    <col min="2033" max="2033" width="19.85546875" style="100" customWidth="1"/>
    <col min="2034" max="2034" width="6" style="100" customWidth="1"/>
    <col min="2035" max="2035" width="33.42578125" style="100" customWidth="1"/>
    <col min="2036" max="2036" width="12.5703125" style="100" customWidth="1"/>
    <col min="2037" max="2037" width="11.5703125" style="100" bestFit="1" customWidth="1"/>
    <col min="2038" max="2038" width="9.28515625" style="100" bestFit="1" customWidth="1"/>
    <col min="2039" max="2039" width="11.140625" style="100" bestFit="1" customWidth="1"/>
    <col min="2040" max="2040" width="10.28515625" style="100" bestFit="1" customWidth="1"/>
    <col min="2041" max="2046" width="9.140625" style="100"/>
    <col min="2047" max="2047" width="12.85546875" style="100" customWidth="1"/>
    <col min="2048" max="2048" width="7.7109375" style="100" customWidth="1"/>
    <col min="2049" max="2283" width="9.140625" style="100"/>
    <col min="2284" max="2284" width="21.28515625" style="100" customWidth="1"/>
    <col min="2285" max="2285" width="16.7109375" style="100" customWidth="1"/>
    <col min="2286" max="2286" width="14.140625" style="100" customWidth="1"/>
    <col min="2287" max="2287" width="13.7109375" style="100" customWidth="1"/>
    <col min="2288" max="2288" width="18.140625" style="100" customWidth="1"/>
    <col min="2289" max="2289" width="19.85546875" style="100" customWidth="1"/>
    <col min="2290" max="2290" width="6" style="100" customWidth="1"/>
    <col min="2291" max="2291" width="33.42578125" style="100" customWidth="1"/>
    <col min="2292" max="2292" width="12.5703125" style="100" customWidth="1"/>
    <col min="2293" max="2293" width="11.5703125" style="100" bestFit="1" customWidth="1"/>
    <col min="2294" max="2294" width="9.28515625" style="100" bestFit="1" customWidth="1"/>
    <col min="2295" max="2295" width="11.140625" style="100" bestFit="1" customWidth="1"/>
    <col min="2296" max="2296" width="10.28515625" style="100" bestFit="1" customWidth="1"/>
    <col min="2297" max="2302" width="9.140625" style="100"/>
    <col min="2303" max="2303" width="12.85546875" style="100" customWidth="1"/>
    <col min="2304" max="2304" width="7.7109375" style="100" customWidth="1"/>
    <col min="2305" max="2539" width="9.140625" style="100"/>
    <col min="2540" max="2540" width="21.28515625" style="100" customWidth="1"/>
    <col min="2541" max="2541" width="16.7109375" style="100" customWidth="1"/>
    <col min="2542" max="2542" width="14.140625" style="100" customWidth="1"/>
    <col min="2543" max="2543" width="13.7109375" style="100" customWidth="1"/>
    <col min="2544" max="2544" width="18.140625" style="100" customWidth="1"/>
    <col min="2545" max="2545" width="19.85546875" style="100" customWidth="1"/>
    <col min="2546" max="2546" width="6" style="100" customWidth="1"/>
    <col min="2547" max="2547" width="33.42578125" style="100" customWidth="1"/>
    <col min="2548" max="2548" width="12.5703125" style="100" customWidth="1"/>
    <col min="2549" max="2549" width="11.5703125" style="100" bestFit="1" customWidth="1"/>
    <col min="2550" max="2550" width="9.28515625" style="100" bestFit="1" customWidth="1"/>
    <col min="2551" max="2551" width="11.140625" style="100" bestFit="1" customWidth="1"/>
    <col min="2552" max="2552" width="10.28515625" style="100" bestFit="1" customWidth="1"/>
    <col min="2553" max="2558" width="9.140625" style="100"/>
    <col min="2559" max="2559" width="12.85546875" style="100" customWidth="1"/>
    <col min="2560" max="2560" width="7.7109375" style="100" customWidth="1"/>
    <col min="2561" max="2795" width="9.140625" style="100"/>
    <col min="2796" max="2796" width="21.28515625" style="100" customWidth="1"/>
    <col min="2797" max="2797" width="16.7109375" style="100" customWidth="1"/>
    <col min="2798" max="2798" width="14.140625" style="100" customWidth="1"/>
    <col min="2799" max="2799" width="13.7109375" style="100" customWidth="1"/>
    <col min="2800" max="2800" width="18.140625" style="100" customWidth="1"/>
    <col min="2801" max="2801" width="19.85546875" style="100" customWidth="1"/>
    <col min="2802" max="2802" width="6" style="100" customWidth="1"/>
    <col min="2803" max="2803" width="33.42578125" style="100" customWidth="1"/>
    <col min="2804" max="2804" width="12.5703125" style="100" customWidth="1"/>
    <col min="2805" max="2805" width="11.5703125" style="100" bestFit="1" customWidth="1"/>
    <col min="2806" max="2806" width="9.28515625" style="100" bestFit="1" customWidth="1"/>
    <col min="2807" max="2807" width="11.140625" style="100" bestFit="1" customWidth="1"/>
    <col min="2808" max="2808" width="10.28515625" style="100" bestFit="1" customWidth="1"/>
    <col min="2809" max="2814" width="9.140625" style="100"/>
    <col min="2815" max="2815" width="12.85546875" style="100" customWidth="1"/>
    <col min="2816" max="2816" width="7.7109375" style="100" customWidth="1"/>
    <col min="2817" max="3051" width="9.140625" style="100"/>
    <col min="3052" max="3052" width="21.28515625" style="100" customWidth="1"/>
    <col min="3053" max="3053" width="16.7109375" style="100" customWidth="1"/>
    <col min="3054" max="3054" width="14.140625" style="100" customWidth="1"/>
    <col min="3055" max="3055" width="13.7109375" style="100" customWidth="1"/>
    <col min="3056" max="3056" width="18.140625" style="100" customWidth="1"/>
    <col min="3057" max="3057" width="19.85546875" style="100" customWidth="1"/>
    <col min="3058" max="3058" width="6" style="100" customWidth="1"/>
    <col min="3059" max="3059" width="33.42578125" style="100" customWidth="1"/>
    <col min="3060" max="3060" width="12.5703125" style="100" customWidth="1"/>
    <col min="3061" max="3061" width="11.5703125" style="100" bestFit="1" customWidth="1"/>
    <col min="3062" max="3062" width="9.28515625" style="100" bestFit="1" customWidth="1"/>
    <col min="3063" max="3063" width="11.140625" style="100" bestFit="1" customWidth="1"/>
    <col min="3064" max="3064" width="10.28515625" style="100" bestFit="1" customWidth="1"/>
    <col min="3065" max="3070" width="9.140625" style="100"/>
    <col min="3071" max="3071" width="12.85546875" style="100" customWidth="1"/>
    <col min="3072" max="3072" width="7.7109375" style="100" customWidth="1"/>
    <col min="3073" max="3307" width="9.140625" style="100"/>
    <col min="3308" max="3308" width="21.28515625" style="100" customWidth="1"/>
    <col min="3309" max="3309" width="16.7109375" style="100" customWidth="1"/>
    <col min="3310" max="3310" width="14.140625" style="100" customWidth="1"/>
    <col min="3311" max="3311" width="13.7109375" style="100" customWidth="1"/>
    <col min="3312" max="3312" width="18.140625" style="100" customWidth="1"/>
    <col min="3313" max="3313" width="19.85546875" style="100" customWidth="1"/>
    <col min="3314" max="3314" width="6" style="100" customWidth="1"/>
    <col min="3315" max="3315" width="33.42578125" style="100" customWidth="1"/>
    <col min="3316" max="3316" width="12.5703125" style="100" customWidth="1"/>
    <col min="3317" max="3317" width="11.5703125" style="100" bestFit="1" customWidth="1"/>
    <col min="3318" max="3318" width="9.28515625" style="100" bestFit="1" customWidth="1"/>
    <col min="3319" max="3319" width="11.140625" style="100" bestFit="1" customWidth="1"/>
    <col min="3320" max="3320" width="10.28515625" style="100" bestFit="1" customWidth="1"/>
    <col min="3321" max="3326" width="9.140625" style="100"/>
    <col min="3327" max="3327" width="12.85546875" style="100" customWidth="1"/>
    <col min="3328" max="3328" width="7.7109375" style="100" customWidth="1"/>
    <col min="3329" max="3563" width="9.140625" style="100"/>
    <col min="3564" max="3564" width="21.28515625" style="100" customWidth="1"/>
    <col min="3565" max="3565" width="16.7109375" style="100" customWidth="1"/>
    <col min="3566" max="3566" width="14.140625" style="100" customWidth="1"/>
    <col min="3567" max="3567" width="13.7109375" style="100" customWidth="1"/>
    <col min="3568" max="3568" width="18.140625" style="100" customWidth="1"/>
    <col min="3569" max="3569" width="19.85546875" style="100" customWidth="1"/>
    <col min="3570" max="3570" width="6" style="100" customWidth="1"/>
    <col min="3571" max="3571" width="33.42578125" style="100" customWidth="1"/>
    <col min="3572" max="3572" width="12.5703125" style="100" customWidth="1"/>
    <col min="3573" max="3573" width="11.5703125" style="100" bestFit="1" customWidth="1"/>
    <col min="3574" max="3574" width="9.28515625" style="100" bestFit="1" customWidth="1"/>
    <col min="3575" max="3575" width="11.140625" style="100" bestFit="1" customWidth="1"/>
    <col min="3576" max="3576" width="10.28515625" style="100" bestFit="1" customWidth="1"/>
    <col min="3577" max="3582" width="9.140625" style="100"/>
    <col min="3583" max="3583" width="12.85546875" style="100" customWidth="1"/>
    <col min="3584" max="3584" width="7.7109375" style="100" customWidth="1"/>
    <col min="3585" max="3819" width="9.140625" style="100"/>
    <col min="3820" max="3820" width="21.28515625" style="100" customWidth="1"/>
    <col min="3821" max="3821" width="16.7109375" style="100" customWidth="1"/>
    <col min="3822" max="3822" width="14.140625" style="100" customWidth="1"/>
    <col min="3823" max="3823" width="13.7109375" style="100" customWidth="1"/>
    <col min="3824" max="3824" width="18.140625" style="100" customWidth="1"/>
    <col min="3825" max="3825" width="19.85546875" style="100" customWidth="1"/>
    <col min="3826" max="3826" width="6" style="100" customWidth="1"/>
    <col min="3827" max="3827" width="33.42578125" style="100" customWidth="1"/>
    <col min="3828" max="3828" width="12.5703125" style="100" customWidth="1"/>
    <col min="3829" max="3829" width="11.5703125" style="100" bestFit="1" customWidth="1"/>
    <col min="3830" max="3830" width="9.28515625" style="100" bestFit="1" customWidth="1"/>
    <col min="3831" max="3831" width="11.140625" style="100" bestFit="1" customWidth="1"/>
    <col min="3832" max="3832" width="10.28515625" style="100" bestFit="1" customWidth="1"/>
    <col min="3833" max="3838" width="9.140625" style="100"/>
    <col min="3839" max="3839" width="12.85546875" style="100" customWidth="1"/>
    <col min="3840" max="3840" width="7.7109375" style="100" customWidth="1"/>
    <col min="3841" max="4075" width="9.140625" style="100"/>
    <col min="4076" max="4076" width="21.28515625" style="100" customWidth="1"/>
    <col min="4077" max="4077" width="16.7109375" style="100" customWidth="1"/>
    <col min="4078" max="4078" width="14.140625" style="100" customWidth="1"/>
    <col min="4079" max="4079" width="13.7109375" style="100" customWidth="1"/>
    <col min="4080" max="4080" width="18.140625" style="100" customWidth="1"/>
    <col min="4081" max="4081" width="19.85546875" style="100" customWidth="1"/>
    <col min="4082" max="4082" width="6" style="100" customWidth="1"/>
    <col min="4083" max="4083" width="33.42578125" style="100" customWidth="1"/>
    <col min="4084" max="4084" width="12.5703125" style="100" customWidth="1"/>
    <col min="4085" max="4085" width="11.5703125" style="100" bestFit="1" customWidth="1"/>
    <col min="4086" max="4086" width="9.28515625" style="100" bestFit="1" customWidth="1"/>
    <col min="4087" max="4087" width="11.140625" style="100" bestFit="1" customWidth="1"/>
    <col min="4088" max="4088" width="10.28515625" style="100" bestFit="1" customWidth="1"/>
    <col min="4089" max="4094" width="9.140625" style="100"/>
    <col min="4095" max="4095" width="12.85546875" style="100" customWidth="1"/>
    <col min="4096" max="4096" width="7.7109375" style="100" customWidth="1"/>
    <col min="4097" max="4331" width="9.140625" style="100"/>
    <col min="4332" max="4332" width="21.28515625" style="100" customWidth="1"/>
    <col min="4333" max="4333" width="16.7109375" style="100" customWidth="1"/>
    <col min="4334" max="4334" width="14.140625" style="100" customWidth="1"/>
    <col min="4335" max="4335" width="13.7109375" style="100" customWidth="1"/>
    <col min="4336" max="4336" width="18.140625" style="100" customWidth="1"/>
    <col min="4337" max="4337" width="19.85546875" style="100" customWidth="1"/>
    <col min="4338" max="4338" width="6" style="100" customWidth="1"/>
    <col min="4339" max="4339" width="33.42578125" style="100" customWidth="1"/>
    <col min="4340" max="4340" width="12.5703125" style="100" customWidth="1"/>
    <col min="4341" max="4341" width="11.5703125" style="100" bestFit="1" customWidth="1"/>
    <col min="4342" max="4342" width="9.28515625" style="100" bestFit="1" customWidth="1"/>
    <col min="4343" max="4343" width="11.140625" style="100" bestFit="1" customWidth="1"/>
    <col min="4344" max="4344" width="10.28515625" style="100" bestFit="1" customWidth="1"/>
    <col min="4345" max="4350" width="9.140625" style="100"/>
    <col min="4351" max="4351" width="12.85546875" style="100" customWidth="1"/>
    <col min="4352" max="4352" width="7.7109375" style="100" customWidth="1"/>
    <col min="4353" max="4587" width="9.140625" style="100"/>
    <col min="4588" max="4588" width="21.28515625" style="100" customWidth="1"/>
    <col min="4589" max="4589" width="16.7109375" style="100" customWidth="1"/>
    <col min="4590" max="4590" width="14.140625" style="100" customWidth="1"/>
    <col min="4591" max="4591" width="13.7109375" style="100" customWidth="1"/>
    <col min="4592" max="4592" width="18.140625" style="100" customWidth="1"/>
    <col min="4593" max="4593" width="19.85546875" style="100" customWidth="1"/>
    <col min="4594" max="4594" width="6" style="100" customWidth="1"/>
    <col min="4595" max="4595" width="33.42578125" style="100" customWidth="1"/>
    <col min="4596" max="4596" width="12.5703125" style="100" customWidth="1"/>
    <col min="4597" max="4597" width="11.5703125" style="100" bestFit="1" customWidth="1"/>
    <col min="4598" max="4598" width="9.28515625" style="100" bestFit="1" customWidth="1"/>
    <col min="4599" max="4599" width="11.140625" style="100" bestFit="1" customWidth="1"/>
    <col min="4600" max="4600" width="10.28515625" style="100" bestFit="1" customWidth="1"/>
    <col min="4601" max="4606" width="9.140625" style="100"/>
    <col min="4607" max="4607" width="12.85546875" style="100" customWidth="1"/>
    <col min="4608" max="4608" width="7.7109375" style="100" customWidth="1"/>
    <col min="4609" max="4843" width="9.140625" style="100"/>
    <col min="4844" max="4844" width="21.28515625" style="100" customWidth="1"/>
    <col min="4845" max="4845" width="16.7109375" style="100" customWidth="1"/>
    <col min="4846" max="4846" width="14.140625" style="100" customWidth="1"/>
    <col min="4847" max="4847" width="13.7109375" style="100" customWidth="1"/>
    <col min="4848" max="4848" width="18.140625" style="100" customWidth="1"/>
    <col min="4849" max="4849" width="19.85546875" style="100" customWidth="1"/>
    <col min="4850" max="4850" width="6" style="100" customWidth="1"/>
    <col min="4851" max="4851" width="33.42578125" style="100" customWidth="1"/>
    <col min="4852" max="4852" width="12.5703125" style="100" customWidth="1"/>
    <col min="4853" max="4853" width="11.5703125" style="100" bestFit="1" customWidth="1"/>
    <col min="4854" max="4854" width="9.28515625" style="100" bestFit="1" customWidth="1"/>
    <col min="4855" max="4855" width="11.140625" style="100" bestFit="1" customWidth="1"/>
    <col min="4856" max="4856" width="10.28515625" style="100" bestFit="1" customWidth="1"/>
    <col min="4857" max="4862" width="9.140625" style="100"/>
    <col min="4863" max="4863" width="12.85546875" style="100" customWidth="1"/>
    <col min="4864" max="4864" width="7.7109375" style="100" customWidth="1"/>
    <col min="4865" max="5099" width="9.140625" style="100"/>
    <col min="5100" max="5100" width="21.28515625" style="100" customWidth="1"/>
    <col min="5101" max="5101" width="16.7109375" style="100" customWidth="1"/>
    <col min="5102" max="5102" width="14.140625" style="100" customWidth="1"/>
    <col min="5103" max="5103" width="13.7109375" style="100" customWidth="1"/>
    <col min="5104" max="5104" width="18.140625" style="100" customWidth="1"/>
    <col min="5105" max="5105" width="19.85546875" style="100" customWidth="1"/>
    <col min="5106" max="5106" width="6" style="100" customWidth="1"/>
    <col min="5107" max="5107" width="33.42578125" style="100" customWidth="1"/>
    <col min="5108" max="5108" width="12.5703125" style="100" customWidth="1"/>
    <col min="5109" max="5109" width="11.5703125" style="100" bestFit="1" customWidth="1"/>
    <col min="5110" max="5110" width="9.28515625" style="100" bestFit="1" customWidth="1"/>
    <col min="5111" max="5111" width="11.140625" style="100" bestFit="1" customWidth="1"/>
    <col min="5112" max="5112" width="10.28515625" style="100" bestFit="1" customWidth="1"/>
    <col min="5113" max="5118" width="9.140625" style="100"/>
    <col min="5119" max="5119" width="12.85546875" style="100" customWidth="1"/>
    <col min="5120" max="5120" width="7.7109375" style="100" customWidth="1"/>
    <col min="5121" max="5355" width="9.140625" style="100"/>
    <col min="5356" max="5356" width="21.28515625" style="100" customWidth="1"/>
    <col min="5357" max="5357" width="16.7109375" style="100" customWidth="1"/>
    <col min="5358" max="5358" width="14.140625" style="100" customWidth="1"/>
    <col min="5359" max="5359" width="13.7109375" style="100" customWidth="1"/>
    <col min="5360" max="5360" width="18.140625" style="100" customWidth="1"/>
    <col min="5361" max="5361" width="19.85546875" style="100" customWidth="1"/>
    <col min="5362" max="5362" width="6" style="100" customWidth="1"/>
    <col min="5363" max="5363" width="33.42578125" style="100" customWidth="1"/>
    <col min="5364" max="5364" width="12.5703125" style="100" customWidth="1"/>
    <col min="5365" max="5365" width="11.5703125" style="100" bestFit="1" customWidth="1"/>
    <col min="5366" max="5366" width="9.28515625" style="100" bestFit="1" customWidth="1"/>
    <col min="5367" max="5367" width="11.140625" style="100" bestFit="1" customWidth="1"/>
    <col min="5368" max="5368" width="10.28515625" style="100" bestFit="1" customWidth="1"/>
    <col min="5369" max="5374" width="9.140625" style="100"/>
    <col min="5375" max="5375" width="12.85546875" style="100" customWidth="1"/>
    <col min="5376" max="5376" width="7.7109375" style="100" customWidth="1"/>
    <col min="5377" max="5611" width="9.140625" style="100"/>
    <col min="5612" max="5612" width="21.28515625" style="100" customWidth="1"/>
    <col min="5613" max="5613" width="16.7109375" style="100" customWidth="1"/>
    <col min="5614" max="5614" width="14.140625" style="100" customWidth="1"/>
    <col min="5615" max="5615" width="13.7109375" style="100" customWidth="1"/>
    <col min="5616" max="5616" width="18.140625" style="100" customWidth="1"/>
    <col min="5617" max="5617" width="19.85546875" style="100" customWidth="1"/>
    <col min="5618" max="5618" width="6" style="100" customWidth="1"/>
    <col min="5619" max="5619" width="33.42578125" style="100" customWidth="1"/>
    <col min="5620" max="5620" width="12.5703125" style="100" customWidth="1"/>
    <col min="5621" max="5621" width="11.5703125" style="100" bestFit="1" customWidth="1"/>
    <col min="5622" max="5622" width="9.28515625" style="100" bestFit="1" customWidth="1"/>
    <col min="5623" max="5623" width="11.140625" style="100" bestFit="1" customWidth="1"/>
    <col min="5624" max="5624" width="10.28515625" style="100" bestFit="1" customWidth="1"/>
    <col min="5625" max="5630" width="9.140625" style="100"/>
    <col min="5631" max="5631" width="12.85546875" style="100" customWidth="1"/>
    <col min="5632" max="5632" width="7.7109375" style="100" customWidth="1"/>
    <col min="5633" max="5867" width="9.140625" style="100"/>
    <col min="5868" max="5868" width="21.28515625" style="100" customWidth="1"/>
    <col min="5869" max="5869" width="16.7109375" style="100" customWidth="1"/>
    <col min="5870" max="5870" width="14.140625" style="100" customWidth="1"/>
    <col min="5871" max="5871" width="13.7109375" style="100" customWidth="1"/>
    <col min="5872" max="5872" width="18.140625" style="100" customWidth="1"/>
    <col min="5873" max="5873" width="19.85546875" style="100" customWidth="1"/>
    <col min="5874" max="5874" width="6" style="100" customWidth="1"/>
    <col min="5875" max="5875" width="33.42578125" style="100" customWidth="1"/>
    <col min="5876" max="5876" width="12.5703125" style="100" customWidth="1"/>
    <col min="5877" max="5877" width="11.5703125" style="100" bestFit="1" customWidth="1"/>
    <col min="5878" max="5878" width="9.28515625" style="100" bestFit="1" customWidth="1"/>
    <col min="5879" max="5879" width="11.140625" style="100" bestFit="1" customWidth="1"/>
    <col min="5880" max="5880" width="10.28515625" style="100" bestFit="1" customWidth="1"/>
    <col min="5881" max="5886" width="9.140625" style="100"/>
    <col min="5887" max="5887" width="12.85546875" style="100" customWidth="1"/>
    <col min="5888" max="5888" width="7.7109375" style="100" customWidth="1"/>
    <col min="5889" max="6123" width="9.140625" style="100"/>
    <col min="6124" max="6124" width="21.28515625" style="100" customWidth="1"/>
    <col min="6125" max="6125" width="16.7109375" style="100" customWidth="1"/>
    <col min="6126" max="6126" width="14.140625" style="100" customWidth="1"/>
    <col min="6127" max="6127" width="13.7109375" style="100" customWidth="1"/>
    <col min="6128" max="6128" width="18.140625" style="100" customWidth="1"/>
    <col min="6129" max="6129" width="19.85546875" style="100" customWidth="1"/>
    <col min="6130" max="6130" width="6" style="100" customWidth="1"/>
    <col min="6131" max="6131" width="33.42578125" style="100" customWidth="1"/>
    <col min="6132" max="6132" width="12.5703125" style="100" customWidth="1"/>
    <col min="6133" max="6133" width="11.5703125" style="100" bestFit="1" customWidth="1"/>
    <col min="6134" max="6134" width="9.28515625" style="100" bestFit="1" customWidth="1"/>
    <col min="6135" max="6135" width="11.140625" style="100" bestFit="1" customWidth="1"/>
    <col min="6136" max="6136" width="10.28515625" style="100" bestFit="1" customWidth="1"/>
    <col min="6137" max="6142" width="9.140625" style="100"/>
    <col min="6143" max="6143" width="12.85546875" style="100" customWidth="1"/>
    <col min="6144" max="6144" width="7.7109375" style="100" customWidth="1"/>
    <col min="6145" max="6379" width="9.140625" style="100"/>
    <col min="6380" max="6380" width="21.28515625" style="100" customWidth="1"/>
    <col min="6381" max="6381" width="16.7109375" style="100" customWidth="1"/>
    <col min="6382" max="6382" width="14.140625" style="100" customWidth="1"/>
    <col min="6383" max="6383" width="13.7109375" style="100" customWidth="1"/>
    <col min="6384" max="6384" width="18.140625" style="100" customWidth="1"/>
    <col min="6385" max="6385" width="19.85546875" style="100" customWidth="1"/>
    <col min="6386" max="6386" width="6" style="100" customWidth="1"/>
    <col min="6387" max="6387" width="33.42578125" style="100" customWidth="1"/>
    <col min="6388" max="6388" width="12.5703125" style="100" customWidth="1"/>
    <col min="6389" max="6389" width="11.5703125" style="100" bestFit="1" customWidth="1"/>
    <col min="6390" max="6390" width="9.28515625" style="100" bestFit="1" customWidth="1"/>
    <col min="6391" max="6391" width="11.140625" style="100" bestFit="1" customWidth="1"/>
    <col min="6392" max="6392" width="10.28515625" style="100" bestFit="1" customWidth="1"/>
    <col min="6393" max="6398" width="9.140625" style="100"/>
    <col min="6399" max="6399" width="12.85546875" style="100" customWidth="1"/>
    <col min="6400" max="6400" width="7.7109375" style="100" customWidth="1"/>
    <col min="6401" max="6635" width="9.140625" style="100"/>
    <col min="6636" max="6636" width="21.28515625" style="100" customWidth="1"/>
    <col min="6637" max="6637" width="16.7109375" style="100" customWidth="1"/>
    <col min="6638" max="6638" width="14.140625" style="100" customWidth="1"/>
    <col min="6639" max="6639" width="13.7109375" style="100" customWidth="1"/>
    <col min="6640" max="6640" width="18.140625" style="100" customWidth="1"/>
    <col min="6641" max="6641" width="19.85546875" style="100" customWidth="1"/>
    <col min="6642" max="6642" width="6" style="100" customWidth="1"/>
    <col min="6643" max="6643" width="33.42578125" style="100" customWidth="1"/>
    <col min="6644" max="6644" width="12.5703125" style="100" customWidth="1"/>
    <col min="6645" max="6645" width="11.5703125" style="100" bestFit="1" customWidth="1"/>
    <col min="6646" max="6646" width="9.28515625" style="100" bestFit="1" customWidth="1"/>
    <col min="6647" max="6647" width="11.140625" style="100" bestFit="1" customWidth="1"/>
    <col min="6648" max="6648" width="10.28515625" style="100" bestFit="1" customWidth="1"/>
    <col min="6649" max="6654" width="9.140625" style="100"/>
    <col min="6655" max="6655" width="12.85546875" style="100" customWidth="1"/>
    <col min="6656" max="6656" width="7.7109375" style="100" customWidth="1"/>
    <col min="6657" max="6891" width="9.140625" style="100"/>
    <col min="6892" max="6892" width="21.28515625" style="100" customWidth="1"/>
    <col min="6893" max="6893" width="16.7109375" style="100" customWidth="1"/>
    <col min="6894" max="6894" width="14.140625" style="100" customWidth="1"/>
    <col min="6895" max="6895" width="13.7109375" style="100" customWidth="1"/>
    <col min="6896" max="6896" width="18.140625" style="100" customWidth="1"/>
    <col min="6897" max="6897" width="19.85546875" style="100" customWidth="1"/>
    <col min="6898" max="6898" width="6" style="100" customWidth="1"/>
    <col min="6899" max="6899" width="33.42578125" style="100" customWidth="1"/>
    <col min="6900" max="6900" width="12.5703125" style="100" customWidth="1"/>
    <col min="6901" max="6901" width="11.5703125" style="100" bestFit="1" customWidth="1"/>
    <col min="6902" max="6902" width="9.28515625" style="100" bestFit="1" customWidth="1"/>
    <col min="6903" max="6903" width="11.140625" style="100" bestFit="1" customWidth="1"/>
    <col min="6904" max="6904" width="10.28515625" style="100" bestFit="1" customWidth="1"/>
    <col min="6905" max="6910" width="9.140625" style="100"/>
    <col min="6911" max="6911" width="12.85546875" style="100" customWidth="1"/>
    <col min="6912" max="6912" width="7.7109375" style="100" customWidth="1"/>
    <col min="6913" max="7147" width="9.140625" style="100"/>
    <col min="7148" max="7148" width="21.28515625" style="100" customWidth="1"/>
    <col min="7149" max="7149" width="16.7109375" style="100" customWidth="1"/>
    <col min="7150" max="7150" width="14.140625" style="100" customWidth="1"/>
    <col min="7151" max="7151" width="13.7109375" style="100" customWidth="1"/>
    <col min="7152" max="7152" width="18.140625" style="100" customWidth="1"/>
    <col min="7153" max="7153" width="19.85546875" style="100" customWidth="1"/>
    <col min="7154" max="7154" width="6" style="100" customWidth="1"/>
    <col min="7155" max="7155" width="33.42578125" style="100" customWidth="1"/>
    <col min="7156" max="7156" width="12.5703125" style="100" customWidth="1"/>
    <col min="7157" max="7157" width="11.5703125" style="100" bestFit="1" customWidth="1"/>
    <col min="7158" max="7158" width="9.28515625" style="100" bestFit="1" customWidth="1"/>
    <col min="7159" max="7159" width="11.140625" style="100" bestFit="1" customWidth="1"/>
    <col min="7160" max="7160" width="10.28515625" style="100" bestFit="1" customWidth="1"/>
    <col min="7161" max="7166" width="9.140625" style="100"/>
    <col min="7167" max="7167" width="12.85546875" style="100" customWidth="1"/>
    <col min="7168" max="7168" width="7.7109375" style="100" customWidth="1"/>
    <col min="7169" max="7403" width="9.140625" style="100"/>
    <col min="7404" max="7404" width="21.28515625" style="100" customWidth="1"/>
    <col min="7405" max="7405" width="16.7109375" style="100" customWidth="1"/>
    <col min="7406" max="7406" width="14.140625" style="100" customWidth="1"/>
    <col min="7407" max="7407" width="13.7109375" style="100" customWidth="1"/>
    <col min="7408" max="7408" width="18.140625" style="100" customWidth="1"/>
    <col min="7409" max="7409" width="19.85546875" style="100" customWidth="1"/>
    <col min="7410" max="7410" width="6" style="100" customWidth="1"/>
    <col min="7411" max="7411" width="33.42578125" style="100" customWidth="1"/>
    <col min="7412" max="7412" width="12.5703125" style="100" customWidth="1"/>
    <col min="7413" max="7413" width="11.5703125" style="100" bestFit="1" customWidth="1"/>
    <col min="7414" max="7414" width="9.28515625" style="100" bestFit="1" customWidth="1"/>
    <col min="7415" max="7415" width="11.140625" style="100" bestFit="1" customWidth="1"/>
    <col min="7416" max="7416" width="10.28515625" style="100" bestFit="1" customWidth="1"/>
    <col min="7417" max="7422" width="9.140625" style="100"/>
    <col min="7423" max="7423" width="12.85546875" style="100" customWidth="1"/>
    <col min="7424" max="7424" width="7.7109375" style="100" customWidth="1"/>
    <col min="7425" max="7659" width="9.140625" style="100"/>
    <col min="7660" max="7660" width="21.28515625" style="100" customWidth="1"/>
    <col min="7661" max="7661" width="16.7109375" style="100" customWidth="1"/>
    <col min="7662" max="7662" width="14.140625" style="100" customWidth="1"/>
    <col min="7663" max="7663" width="13.7109375" style="100" customWidth="1"/>
    <col min="7664" max="7664" width="18.140625" style="100" customWidth="1"/>
    <col min="7665" max="7665" width="19.85546875" style="100" customWidth="1"/>
    <col min="7666" max="7666" width="6" style="100" customWidth="1"/>
    <col min="7667" max="7667" width="33.42578125" style="100" customWidth="1"/>
    <col min="7668" max="7668" width="12.5703125" style="100" customWidth="1"/>
    <col min="7669" max="7669" width="11.5703125" style="100" bestFit="1" customWidth="1"/>
    <col min="7670" max="7670" width="9.28515625" style="100" bestFit="1" customWidth="1"/>
    <col min="7671" max="7671" width="11.140625" style="100" bestFit="1" customWidth="1"/>
    <col min="7672" max="7672" width="10.28515625" style="100" bestFit="1" customWidth="1"/>
    <col min="7673" max="7678" width="9.140625" style="100"/>
    <col min="7679" max="7679" width="12.85546875" style="100" customWidth="1"/>
    <col min="7680" max="7680" width="7.7109375" style="100" customWidth="1"/>
    <col min="7681" max="7915" width="9.140625" style="100"/>
    <col min="7916" max="7916" width="21.28515625" style="100" customWidth="1"/>
    <col min="7917" max="7917" width="16.7109375" style="100" customWidth="1"/>
    <col min="7918" max="7918" width="14.140625" style="100" customWidth="1"/>
    <col min="7919" max="7919" width="13.7109375" style="100" customWidth="1"/>
    <col min="7920" max="7920" width="18.140625" style="100" customWidth="1"/>
    <col min="7921" max="7921" width="19.85546875" style="100" customWidth="1"/>
    <col min="7922" max="7922" width="6" style="100" customWidth="1"/>
    <col min="7923" max="7923" width="33.42578125" style="100" customWidth="1"/>
    <col min="7924" max="7924" width="12.5703125" style="100" customWidth="1"/>
    <col min="7925" max="7925" width="11.5703125" style="100" bestFit="1" customWidth="1"/>
    <col min="7926" max="7926" width="9.28515625" style="100" bestFit="1" customWidth="1"/>
    <col min="7927" max="7927" width="11.140625" style="100" bestFit="1" customWidth="1"/>
    <col min="7928" max="7928" width="10.28515625" style="100" bestFit="1" customWidth="1"/>
    <col min="7929" max="7934" width="9.140625" style="100"/>
    <col min="7935" max="7935" width="12.85546875" style="100" customWidth="1"/>
    <col min="7936" max="7936" width="7.7109375" style="100" customWidth="1"/>
    <col min="7937" max="8171" width="9.140625" style="100"/>
    <col min="8172" max="8172" width="21.28515625" style="100" customWidth="1"/>
    <col min="8173" max="8173" width="16.7109375" style="100" customWidth="1"/>
    <col min="8174" max="8174" width="14.140625" style="100" customWidth="1"/>
    <col min="8175" max="8175" width="13.7109375" style="100" customWidth="1"/>
    <col min="8176" max="8176" width="18.140625" style="100" customWidth="1"/>
    <col min="8177" max="8177" width="19.85546875" style="100" customWidth="1"/>
    <col min="8178" max="8178" width="6" style="100" customWidth="1"/>
    <col min="8179" max="8179" width="33.42578125" style="100" customWidth="1"/>
    <col min="8180" max="8180" width="12.5703125" style="100" customWidth="1"/>
    <col min="8181" max="8181" width="11.5703125" style="100" bestFit="1" customWidth="1"/>
    <col min="8182" max="8182" width="9.28515625" style="100" bestFit="1" customWidth="1"/>
    <col min="8183" max="8183" width="11.140625" style="100" bestFit="1" customWidth="1"/>
    <col min="8184" max="8184" width="10.28515625" style="100" bestFit="1" customWidth="1"/>
    <col min="8185" max="8190" width="9.140625" style="100"/>
    <col min="8191" max="8191" width="12.85546875" style="100" customWidth="1"/>
    <col min="8192" max="8192" width="7.7109375" style="100" customWidth="1"/>
    <col min="8193" max="8427" width="9.140625" style="100"/>
    <col min="8428" max="8428" width="21.28515625" style="100" customWidth="1"/>
    <col min="8429" max="8429" width="16.7109375" style="100" customWidth="1"/>
    <col min="8430" max="8430" width="14.140625" style="100" customWidth="1"/>
    <col min="8431" max="8431" width="13.7109375" style="100" customWidth="1"/>
    <col min="8432" max="8432" width="18.140625" style="100" customWidth="1"/>
    <col min="8433" max="8433" width="19.85546875" style="100" customWidth="1"/>
    <col min="8434" max="8434" width="6" style="100" customWidth="1"/>
    <col min="8435" max="8435" width="33.42578125" style="100" customWidth="1"/>
    <col min="8436" max="8436" width="12.5703125" style="100" customWidth="1"/>
    <col min="8437" max="8437" width="11.5703125" style="100" bestFit="1" customWidth="1"/>
    <col min="8438" max="8438" width="9.28515625" style="100" bestFit="1" customWidth="1"/>
    <col min="8439" max="8439" width="11.140625" style="100" bestFit="1" customWidth="1"/>
    <col min="8440" max="8440" width="10.28515625" style="100" bestFit="1" customWidth="1"/>
    <col min="8441" max="8446" width="9.140625" style="100"/>
    <col min="8447" max="8447" width="12.85546875" style="100" customWidth="1"/>
    <col min="8448" max="8448" width="7.7109375" style="100" customWidth="1"/>
    <col min="8449" max="8683" width="9.140625" style="100"/>
    <col min="8684" max="8684" width="21.28515625" style="100" customWidth="1"/>
    <col min="8685" max="8685" width="16.7109375" style="100" customWidth="1"/>
    <col min="8686" max="8686" width="14.140625" style="100" customWidth="1"/>
    <col min="8687" max="8687" width="13.7109375" style="100" customWidth="1"/>
    <col min="8688" max="8688" width="18.140625" style="100" customWidth="1"/>
    <col min="8689" max="8689" width="19.85546875" style="100" customWidth="1"/>
    <col min="8690" max="8690" width="6" style="100" customWidth="1"/>
    <col min="8691" max="8691" width="33.42578125" style="100" customWidth="1"/>
    <col min="8692" max="8692" width="12.5703125" style="100" customWidth="1"/>
    <col min="8693" max="8693" width="11.5703125" style="100" bestFit="1" customWidth="1"/>
    <col min="8694" max="8694" width="9.28515625" style="100" bestFit="1" customWidth="1"/>
    <col min="8695" max="8695" width="11.140625" style="100" bestFit="1" customWidth="1"/>
    <col min="8696" max="8696" width="10.28515625" style="100" bestFit="1" customWidth="1"/>
    <col min="8697" max="8702" width="9.140625" style="100"/>
    <col min="8703" max="8703" width="12.85546875" style="100" customWidth="1"/>
    <col min="8704" max="8704" width="7.7109375" style="100" customWidth="1"/>
    <col min="8705" max="8939" width="9.140625" style="100"/>
    <col min="8940" max="8940" width="21.28515625" style="100" customWidth="1"/>
    <col min="8941" max="8941" width="16.7109375" style="100" customWidth="1"/>
    <col min="8942" max="8942" width="14.140625" style="100" customWidth="1"/>
    <col min="8943" max="8943" width="13.7109375" style="100" customWidth="1"/>
    <col min="8944" max="8944" width="18.140625" style="100" customWidth="1"/>
    <col min="8945" max="8945" width="19.85546875" style="100" customWidth="1"/>
    <col min="8946" max="8946" width="6" style="100" customWidth="1"/>
    <col min="8947" max="8947" width="33.42578125" style="100" customWidth="1"/>
    <col min="8948" max="8948" width="12.5703125" style="100" customWidth="1"/>
    <col min="8949" max="8949" width="11.5703125" style="100" bestFit="1" customWidth="1"/>
    <col min="8950" max="8950" width="9.28515625" style="100" bestFit="1" customWidth="1"/>
    <col min="8951" max="8951" width="11.140625" style="100" bestFit="1" customWidth="1"/>
    <col min="8952" max="8952" width="10.28515625" style="100" bestFit="1" customWidth="1"/>
    <col min="8953" max="8958" width="9.140625" style="100"/>
    <col min="8959" max="8959" width="12.85546875" style="100" customWidth="1"/>
    <col min="8960" max="8960" width="7.7109375" style="100" customWidth="1"/>
    <col min="8961" max="9195" width="9.140625" style="100"/>
    <col min="9196" max="9196" width="21.28515625" style="100" customWidth="1"/>
    <col min="9197" max="9197" width="16.7109375" style="100" customWidth="1"/>
    <col min="9198" max="9198" width="14.140625" style="100" customWidth="1"/>
    <col min="9199" max="9199" width="13.7109375" style="100" customWidth="1"/>
    <col min="9200" max="9200" width="18.140625" style="100" customWidth="1"/>
    <col min="9201" max="9201" width="19.85546875" style="100" customWidth="1"/>
    <col min="9202" max="9202" width="6" style="100" customWidth="1"/>
    <col min="9203" max="9203" width="33.42578125" style="100" customWidth="1"/>
    <col min="9204" max="9204" width="12.5703125" style="100" customWidth="1"/>
    <col min="9205" max="9205" width="11.5703125" style="100" bestFit="1" customWidth="1"/>
    <col min="9206" max="9206" width="9.28515625" style="100" bestFit="1" customWidth="1"/>
    <col min="9207" max="9207" width="11.140625" style="100" bestFit="1" customWidth="1"/>
    <col min="9208" max="9208" width="10.28515625" style="100" bestFit="1" customWidth="1"/>
    <col min="9209" max="9214" width="9.140625" style="100"/>
    <col min="9215" max="9215" width="12.85546875" style="100" customWidth="1"/>
    <col min="9216" max="9216" width="7.7109375" style="100" customWidth="1"/>
    <col min="9217" max="9451" width="9.140625" style="100"/>
    <col min="9452" max="9452" width="21.28515625" style="100" customWidth="1"/>
    <col min="9453" max="9453" width="16.7109375" style="100" customWidth="1"/>
    <col min="9454" max="9454" width="14.140625" style="100" customWidth="1"/>
    <col min="9455" max="9455" width="13.7109375" style="100" customWidth="1"/>
    <col min="9456" max="9456" width="18.140625" style="100" customWidth="1"/>
    <col min="9457" max="9457" width="19.85546875" style="100" customWidth="1"/>
    <col min="9458" max="9458" width="6" style="100" customWidth="1"/>
    <col min="9459" max="9459" width="33.42578125" style="100" customWidth="1"/>
    <col min="9460" max="9460" width="12.5703125" style="100" customWidth="1"/>
    <col min="9461" max="9461" width="11.5703125" style="100" bestFit="1" customWidth="1"/>
    <col min="9462" max="9462" width="9.28515625" style="100" bestFit="1" customWidth="1"/>
    <col min="9463" max="9463" width="11.140625" style="100" bestFit="1" customWidth="1"/>
    <col min="9464" max="9464" width="10.28515625" style="100" bestFit="1" customWidth="1"/>
    <col min="9465" max="9470" width="9.140625" style="100"/>
    <col min="9471" max="9471" width="12.85546875" style="100" customWidth="1"/>
    <col min="9472" max="9472" width="7.7109375" style="100" customWidth="1"/>
    <col min="9473" max="9707" width="9.140625" style="100"/>
    <col min="9708" max="9708" width="21.28515625" style="100" customWidth="1"/>
    <col min="9709" max="9709" width="16.7109375" style="100" customWidth="1"/>
    <col min="9710" max="9710" width="14.140625" style="100" customWidth="1"/>
    <col min="9711" max="9711" width="13.7109375" style="100" customWidth="1"/>
    <col min="9712" max="9712" width="18.140625" style="100" customWidth="1"/>
    <col min="9713" max="9713" width="19.85546875" style="100" customWidth="1"/>
    <col min="9714" max="9714" width="6" style="100" customWidth="1"/>
    <col min="9715" max="9715" width="33.42578125" style="100" customWidth="1"/>
    <col min="9716" max="9716" width="12.5703125" style="100" customWidth="1"/>
    <col min="9717" max="9717" width="11.5703125" style="100" bestFit="1" customWidth="1"/>
    <col min="9718" max="9718" width="9.28515625" style="100" bestFit="1" customWidth="1"/>
    <col min="9719" max="9719" width="11.140625" style="100" bestFit="1" customWidth="1"/>
    <col min="9720" max="9720" width="10.28515625" style="100" bestFit="1" customWidth="1"/>
    <col min="9721" max="9726" width="9.140625" style="100"/>
    <col min="9727" max="9727" width="12.85546875" style="100" customWidth="1"/>
    <col min="9728" max="9728" width="7.7109375" style="100" customWidth="1"/>
    <col min="9729" max="9963" width="9.140625" style="100"/>
    <col min="9964" max="9964" width="21.28515625" style="100" customWidth="1"/>
    <col min="9965" max="9965" width="16.7109375" style="100" customWidth="1"/>
    <col min="9966" max="9966" width="14.140625" style="100" customWidth="1"/>
    <col min="9967" max="9967" width="13.7109375" style="100" customWidth="1"/>
    <col min="9968" max="9968" width="18.140625" style="100" customWidth="1"/>
    <col min="9969" max="9969" width="19.85546875" style="100" customWidth="1"/>
    <col min="9970" max="9970" width="6" style="100" customWidth="1"/>
    <col min="9971" max="9971" width="33.42578125" style="100" customWidth="1"/>
    <col min="9972" max="9972" width="12.5703125" style="100" customWidth="1"/>
    <col min="9973" max="9973" width="11.5703125" style="100" bestFit="1" customWidth="1"/>
    <col min="9974" max="9974" width="9.28515625" style="100" bestFit="1" customWidth="1"/>
    <col min="9975" max="9975" width="11.140625" style="100" bestFit="1" customWidth="1"/>
    <col min="9976" max="9976" width="10.28515625" style="100" bestFit="1" customWidth="1"/>
    <col min="9977" max="9982" width="9.140625" style="100"/>
    <col min="9983" max="9983" width="12.85546875" style="100" customWidth="1"/>
    <col min="9984" max="9984" width="7.7109375" style="100" customWidth="1"/>
    <col min="9985" max="10219" width="9.140625" style="100"/>
    <col min="10220" max="10220" width="21.28515625" style="100" customWidth="1"/>
    <col min="10221" max="10221" width="16.7109375" style="100" customWidth="1"/>
    <col min="10222" max="10222" width="14.140625" style="100" customWidth="1"/>
    <col min="10223" max="10223" width="13.7109375" style="100" customWidth="1"/>
    <col min="10224" max="10224" width="18.140625" style="100" customWidth="1"/>
    <col min="10225" max="10225" width="19.85546875" style="100" customWidth="1"/>
    <col min="10226" max="10226" width="6" style="100" customWidth="1"/>
    <col min="10227" max="10227" width="33.42578125" style="100" customWidth="1"/>
    <col min="10228" max="10228" width="12.5703125" style="100" customWidth="1"/>
    <col min="10229" max="10229" width="11.5703125" style="100" bestFit="1" customWidth="1"/>
    <col min="10230" max="10230" width="9.28515625" style="100" bestFit="1" customWidth="1"/>
    <col min="10231" max="10231" width="11.140625" style="100" bestFit="1" customWidth="1"/>
    <col min="10232" max="10232" width="10.28515625" style="100" bestFit="1" customWidth="1"/>
    <col min="10233" max="10238" width="9.140625" style="100"/>
    <col min="10239" max="10239" width="12.85546875" style="100" customWidth="1"/>
    <col min="10240" max="10240" width="7.7109375" style="100" customWidth="1"/>
    <col min="10241" max="10475" width="9.140625" style="100"/>
    <col min="10476" max="10476" width="21.28515625" style="100" customWidth="1"/>
    <col min="10477" max="10477" width="16.7109375" style="100" customWidth="1"/>
    <col min="10478" max="10478" width="14.140625" style="100" customWidth="1"/>
    <col min="10479" max="10479" width="13.7109375" style="100" customWidth="1"/>
    <col min="10480" max="10480" width="18.140625" style="100" customWidth="1"/>
    <col min="10481" max="10481" width="19.85546875" style="100" customWidth="1"/>
    <col min="10482" max="10482" width="6" style="100" customWidth="1"/>
    <col min="10483" max="10483" width="33.42578125" style="100" customWidth="1"/>
    <col min="10484" max="10484" width="12.5703125" style="100" customWidth="1"/>
    <col min="10485" max="10485" width="11.5703125" style="100" bestFit="1" customWidth="1"/>
    <col min="10486" max="10486" width="9.28515625" style="100" bestFit="1" customWidth="1"/>
    <col min="10487" max="10487" width="11.140625" style="100" bestFit="1" customWidth="1"/>
    <col min="10488" max="10488" width="10.28515625" style="100" bestFit="1" customWidth="1"/>
    <col min="10489" max="10494" width="9.140625" style="100"/>
    <col min="10495" max="10495" width="12.85546875" style="100" customWidth="1"/>
    <col min="10496" max="10496" width="7.7109375" style="100" customWidth="1"/>
    <col min="10497" max="10731" width="9.140625" style="100"/>
    <col min="10732" max="10732" width="21.28515625" style="100" customWidth="1"/>
    <col min="10733" max="10733" width="16.7109375" style="100" customWidth="1"/>
    <col min="10734" max="10734" width="14.140625" style="100" customWidth="1"/>
    <col min="10735" max="10735" width="13.7109375" style="100" customWidth="1"/>
    <col min="10736" max="10736" width="18.140625" style="100" customWidth="1"/>
    <col min="10737" max="10737" width="19.85546875" style="100" customWidth="1"/>
    <col min="10738" max="10738" width="6" style="100" customWidth="1"/>
    <col min="10739" max="10739" width="33.42578125" style="100" customWidth="1"/>
    <col min="10740" max="10740" width="12.5703125" style="100" customWidth="1"/>
    <col min="10741" max="10741" width="11.5703125" style="100" bestFit="1" customWidth="1"/>
    <col min="10742" max="10742" width="9.28515625" style="100" bestFit="1" customWidth="1"/>
    <col min="10743" max="10743" width="11.140625" style="100" bestFit="1" customWidth="1"/>
    <col min="10744" max="10744" width="10.28515625" style="100" bestFit="1" customWidth="1"/>
    <col min="10745" max="10750" width="9.140625" style="100"/>
    <col min="10751" max="10751" width="12.85546875" style="100" customWidth="1"/>
    <col min="10752" max="10752" width="7.7109375" style="100" customWidth="1"/>
    <col min="10753" max="10987" width="9.140625" style="100"/>
    <col min="10988" max="10988" width="21.28515625" style="100" customWidth="1"/>
    <col min="10989" max="10989" width="16.7109375" style="100" customWidth="1"/>
    <col min="10990" max="10990" width="14.140625" style="100" customWidth="1"/>
    <col min="10991" max="10991" width="13.7109375" style="100" customWidth="1"/>
    <col min="10992" max="10992" width="18.140625" style="100" customWidth="1"/>
    <col min="10993" max="10993" width="19.85546875" style="100" customWidth="1"/>
    <col min="10994" max="10994" width="6" style="100" customWidth="1"/>
    <col min="10995" max="10995" width="33.42578125" style="100" customWidth="1"/>
    <col min="10996" max="10996" width="12.5703125" style="100" customWidth="1"/>
    <col min="10997" max="10997" width="11.5703125" style="100" bestFit="1" customWidth="1"/>
    <col min="10998" max="10998" width="9.28515625" style="100" bestFit="1" customWidth="1"/>
    <col min="10999" max="10999" width="11.140625" style="100" bestFit="1" customWidth="1"/>
    <col min="11000" max="11000" width="10.28515625" style="100" bestFit="1" customWidth="1"/>
    <col min="11001" max="11006" width="9.140625" style="100"/>
    <col min="11007" max="11007" width="12.85546875" style="100" customWidth="1"/>
    <col min="11008" max="11008" width="7.7109375" style="100" customWidth="1"/>
    <col min="11009" max="11243" width="9.140625" style="100"/>
    <col min="11244" max="11244" width="21.28515625" style="100" customWidth="1"/>
    <col min="11245" max="11245" width="16.7109375" style="100" customWidth="1"/>
    <col min="11246" max="11246" width="14.140625" style="100" customWidth="1"/>
    <col min="11247" max="11247" width="13.7109375" style="100" customWidth="1"/>
    <col min="11248" max="11248" width="18.140625" style="100" customWidth="1"/>
    <col min="11249" max="11249" width="19.85546875" style="100" customWidth="1"/>
    <col min="11250" max="11250" width="6" style="100" customWidth="1"/>
    <col min="11251" max="11251" width="33.42578125" style="100" customWidth="1"/>
    <col min="11252" max="11252" width="12.5703125" style="100" customWidth="1"/>
    <col min="11253" max="11253" width="11.5703125" style="100" bestFit="1" customWidth="1"/>
    <col min="11254" max="11254" width="9.28515625" style="100" bestFit="1" customWidth="1"/>
    <col min="11255" max="11255" width="11.140625" style="100" bestFit="1" customWidth="1"/>
    <col min="11256" max="11256" width="10.28515625" style="100" bestFit="1" customWidth="1"/>
    <col min="11257" max="11262" width="9.140625" style="100"/>
    <col min="11263" max="11263" width="12.85546875" style="100" customWidth="1"/>
    <col min="11264" max="11264" width="7.7109375" style="100" customWidth="1"/>
    <col min="11265" max="11499" width="9.140625" style="100"/>
    <col min="11500" max="11500" width="21.28515625" style="100" customWidth="1"/>
    <col min="11501" max="11501" width="16.7109375" style="100" customWidth="1"/>
    <col min="11502" max="11502" width="14.140625" style="100" customWidth="1"/>
    <col min="11503" max="11503" width="13.7109375" style="100" customWidth="1"/>
    <col min="11504" max="11504" width="18.140625" style="100" customWidth="1"/>
    <col min="11505" max="11505" width="19.85546875" style="100" customWidth="1"/>
    <col min="11506" max="11506" width="6" style="100" customWidth="1"/>
    <col min="11507" max="11507" width="33.42578125" style="100" customWidth="1"/>
    <col min="11508" max="11508" width="12.5703125" style="100" customWidth="1"/>
    <col min="11509" max="11509" width="11.5703125" style="100" bestFit="1" customWidth="1"/>
    <col min="11510" max="11510" width="9.28515625" style="100" bestFit="1" customWidth="1"/>
    <col min="11511" max="11511" width="11.140625" style="100" bestFit="1" customWidth="1"/>
    <col min="11512" max="11512" width="10.28515625" style="100" bestFit="1" customWidth="1"/>
    <col min="11513" max="11518" width="9.140625" style="100"/>
    <col min="11519" max="11519" width="12.85546875" style="100" customWidth="1"/>
    <col min="11520" max="11520" width="7.7109375" style="100" customWidth="1"/>
    <col min="11521" max="11755" width="9.140625" style="100"/>
    <col min="11756" max="11756" width="21.28515625" style="100" customWidth="1"/>
    <col min="11757" max="11757" width="16.7109375" style="100" customWidth="1"/>
    <col min="11758" max="11758" width="14.140625" style="100" customWidth="1"/>
    <col min="11759" max="11759" width="13.7109375" style="100" customWidth="1"/>
    <col min="11760" max="11760" width="18.140625" style="100" customWidth="1"/>
    <col min="11761" max="11761" width="19.85546875" style="100" customWidth="1"/>
    <col min="11762" max="11762" width="6" style="100" customWidth="1"/>
    <col min="11763" max="11763" width="33.42578125" style="100" customWidth="1"/>
    <col min="11764" max="11764" width="12.5703125" style="100" customWidth="1"/>
    <col min="11765" max="11765" width="11.5703125" style="100" bestFit="1" customWidth="1"/>
    <col min="11766" max="11766" width="9.28515625" style="100" bestFit="1" customWidth="1"/>
    <col min="11767" max="11767" width="11.140625" style="100" bestFit="1" customWidth="1"/>
    <col min="11768" max="11768" width="10.28515625" style="100" bestFit="1" customWidth="1"/>
    <col min="11769" max="11774" width="9.140625" style="100"/>
    <col min="11775" max="11775" width="12.85546875" style="100" customWidth="1"/>
    <col min="11776" max="11776" width="7.7109375" style="100" customWidth="1"/>
    <col min="11777" max="12011" width="9.140625" style="100"/>
    <col min="12012" max="12012" width="21.28515625" style="100" customWidth="1"/>
    <col min="12013" max="12013" width="16.7109375" style="100" customWidth="1"/>
    <col min="12014" max="12014" width="14.140625" style="100" customWidth="1"/>
    <col min="12015" max="12015" width="13.7109375" style="100" customWidth="1"/>
    <col min="12016" max="12016" width="18.140625" style="100" customWidth="1"/>
    <col min="12017" max="12017" width="19.85546875" style="100" customWidth="1"/>
    <col min="12018" max="12018" width="6" style="100" customWidth="1"/>
    <col min="12019" max="12019" width="33.42578125" style="100" customWidth="1"/>
    <col min="12020" max="12020" width="12.5703125" style="100" customWidth="1"/>
    <col min="12021" max="12021" width="11.5703125" style="100" bestFit="1" customWidth="1"/>
    <col min="12022" max="12022" width="9.28515625" style="100" bestFit="1" customWidth="1"/>
    <col min="12023" max="12023" width="11.140625" style="100" bestFit="1" customWidth="1"/>
    <col min="12024" max="12024" width="10.28515625" style="100" bestFit="1" customWidth="1"/>
    <col min="12025" max="12030" width="9.140625" style="100"/>
    <col min="12031" max="12031" width="12.85546875" style="100" customWidth="1"/>
    <col min="12032" max="12032" width="7.7109375" style="100" customWidth="1"/>
    <col min="12033" max="12267" width="9.140625" style="100"/>
    <col min="12268" max="12268" width="21.28515625" style="100" customWidth="1"/>
    <col min="12269" max="12269" width="16.7109375" style="100" customWidth="1"/>
    <col min="12270" max="12270" width="14.140625" style="100" customWidth="1"/>
    <col min="12271" max="12271" width="13.7109375" style="100" customWidth="1"/>
    <col min="12272" max="12272" width="18.140625" style="100" customWidth="1"/>
    <col min="12273" max="12273" width="19.85546875" style="100" customWidth="1"/>
    <col min="12274" max="12274" width="6" style="100" customWidth="1"/>
    <col min="12275" max="12275" width="33.42578125" style="100" customWidth="1"/>
    <col min="12276" max="12276" width="12.5703125" style="100" customWidth="1"/>
    <col min="12277" max="12277" width="11.5703125" style="100" bestFit="1" customWidth="1"/>
    <col min="12278" max="12278" width="9.28515625" style="100" bestFit="1" customWidth="1"/>
    <col min="12279" max="12279" width="11.140625" style="100" bestFit="1" customWidth="1"/>
    <col min="12280" max="12280" width="10.28515625" style="100" bestFit="1" customWidth="1"/>
    <col min="12281" max="12286" width="9.140625" style="100"/>
    <col min="12287" max="12287" width="12.85546875" style="100" customWidth="1"/>
    <col min="12288" max="12288" width="7.7109375" style="100" customWidth="1"/>
    <col min="12289" max="12523" width="9.140625" style="100"/>
    <col min="12524" max="12524" width="21.28515625" style="100" customWidth="1"/>
    <col min="12525" max="12525" width="16.7109375" style="100" customWidth="1"/>
    <col min="12526" max="12526" width="14.140625" style="100" customWidth="1"/>
    <col min="12527" max="12527" width="13.7109375" style="100" customWidth="1"/>
    <col min="12528" max="12528" width="18.140625" style="100" customWidth="1"/>
    <col min="12529" max="12529" width="19.85546875" style="100" customWidth="1"/>
    <col min="12530" max="12530" width="6" style="100" customWidth="1"/>
    <col min="12531" max="12531" width="33.42578125" style="100" customWidth="1"/>
    <col min="12532" max="12532" width="12.5703125" style="100" customWidth="1"/>
    <col min="12533" max="12533" width="11.5703125" style="100" bestFit="1" customWidth="1"/>
    <col min="12534" max="12534" width="9.28515625" style="100" bestFit="1" customWidth="1"/>
    <col min="12535" max="12535" width="11.140625" style="100" bestFit="1" customWidth="1"/>
    <col min="12536" max="12536" width="10.28515625" style="100" bestFit="1" customWidth="1"/>
    <col min="12537" max="12542" width="9.140625" style="100"/>
    <col min="12543" max="12543" width="12.85546875" style="100" customWidth="1"/>
    <col min="12544" max="12544" width="7.7109375" style="100" customWidth="1"/>
    <col min="12545" max="12779" width="9.140625" style="100"/>
    <col min="12780" max="12780" width="21.28515625" style="100" customWidth="1"/>
    <col min="12781" max="12781" width="16.7109375" style="100" customWidth="1"/>
    <col min="12782" max="12782" width="14.140625" style="100" customWidth="1"/>
    <col min="12783" max="12783" width="13.7109375" style="100" customWidth="1"/>
    <col min="12784" max="12784" width="18.140625" style="100" customWidth="1"/>
    <col min="12785" max="12785" width="19.85546875" style="100" customWidth="1"/>
    <col min="12786" max="12786" width="6" style="100" customWidth="1"/>
    <col min="12787" max="12787" width="33.42578125" style="100" customWidth="1"/>
    <col min="12788" max="12788" width="12.5703125" style="100" customWidth="1"/>
    <col min="12789" max="12789" width="11.5703125" style="100" bestFit="1" customWidth="1"/>
    <col min="12790" max="12790" width="9.28515625" style="100" bestFit="1" customWidth="1"/>
    <col min="12791" max="12791" width="11.140625" style="100" bestFit="1" customWidth="1"/>
    <col min="12792" max="12792" width="10.28515625" style="100" bestFit="1" customWidth="1"/>
    <col min="12793" max="12798" width="9.140625" style="100"/>
    <col min="12799" max="12799" width="12.85546875" style="100" customWidth="1"/>
    <col min="12800" max="12800" width="7.7109375" style="100" customWidth="1"/>
    <col min="12801" max="13035" width="9.140625" style="100"/>
    <col min="13036" max="13036" width="21.28515625" style="100" customWidth="1"/>
    <col min="13037" max="13037" width="16.7109375" style="100" customWidth="1"/>
    <col min="13038" max="13038" width="14.140625" style="100" customWidth="1"/>
    <col min="13039" max="13039" width="13.7109375" style="100" customWidth="1"/>
    <col min="13040" max="13040" width="18.140625" style="100" customWidth="1"/>
    <col min="13041" max="13041" width="19.85546875" style="100" customWidth="1"/>
    <col min="13042" max="13042" width="6" style="100" customWidth="1"/>
    <col min="13043" max="13043" width="33.42578125" style="100" customWidth="1"/>
    <col min="13044" max="13044" width="12.5703125" style="100" customWidth="1"/>
    <col min="13045" max="13045" width="11.5703125" style="100" bestFit="1" customWidth="1"/>
    <col min="13046" max="13046" width="9.28515625" style="100" bestFit="1" customWidth="1"/>
    <col min="13047" max="13047" width="11.140625" style="100" bestFit="1" customWidth="1"/>
    <col min="13048" max="13048" width="10.28515625" style="100" bestFit="1" customWidth="1"/>
    <col min="13049" max="13054" width="9.140625" style="100"/>
    <col min="13055" max="13055" width="12.85546875" style="100" customWidth="1"/>
    <col min="13056" max="13056" width="7.7109375" style="100" customWidth="1"/>
    <col min="13057" max="13291" width="9.140625" style="100"/>
    <col min="13292" max="13292" width="21.28515625" style="100" customWidth="1"/>
    <col min="13293" max="13293" width="16.7109375" style="100" customWidth="1"/>
    <col min="13294" max="13294" width="14.140625" style="100" customWidth="1"/>
    <col min="13295" max="13295" width="13.7109375" style="100" customWidth="1"/>
    <col min="13296" max="13296" width="18.140625" style="100" customWidth="1"/>
    <col min="13297" max="13297" width="19.85546875" style="100" customWidth="1"/>
    <col min="13298" max="13298" width="6" style="100" customWidth="1"/>
    <col min="13299" max="13299" width="33.42578125" style="100" customWidth="1"/>
    <col min="13300" max="13300" width="12.5703125" style="100" customWidth="1"/>
    <col min="13301" max="13301" width="11.5703125" style="100" bestFit="1" customWidth="1"/>
    <col min="13302" max="13302" width="9.28515625" style="100" bestFit="1" customWidth="1"/>
    <col min="13303" max="13303" width="11.140625" style="100" bestFit="1" customWidth="1"/>
    <col min="13304" max="13304" width="10.28515625" style="100" bestFit="1" customWidth="1"/>
    <col min="13305" max="13310" width="9.140625" style="100"/>
    <col min="13311" max="13311" width="12.85546875" style="100" customWidth="1"/>
    <col min="13312" max="13312" width="7.7109375" style="100" customWidth="1"/>
    <col min="13313" max="13547" width="9.140625" style="100"/>
    <col min="13548" max="13548" width="21.28515625" style="100" customWidth="1"/>
    <col min="13549" max="13549" width="16.7109375" style="100" customWidth="1"/>
    <col min="13550" max="13550" width="14.140625" style="100" customWidth="1"/>
    <col min="13551" max="13551" width="13.7109375" style="100" customWidth="1"/>
    <col min="13552" max="13552" width="18.140625" style="100" customWidth="1"/>
    <col min="13553" max="13553" width="19.85546875" style="100" customWidth="1"/>
    <col min="13554" max="13554" width="6" style="100" customWidth="1"/>
    <col min="13555" max="13555" width="33.42578125" style="100" customWidth="1"/>
    <col min="13556" max="13556" width="12.5703125" style="100" customWidth="1"/>
    <col min="13557" max="13557" width="11.5703125" style="100" bestFit="1" customWidth="1"/>
    <col min="13558" max="13558" width="9.28515625" style="100" bestFit="1" customWidth="1"/>
    <col min="13559" max="13559" width="11.140625" style="100" bestFit="1" customWidth="1"/>
    <col min="13560" max="13560" width="10.28515625" style="100" bestFit="1" customWidth="1"/>
    <col min="13561" max="13566" width="9.140625" style="100"/>
    <col min="13567" max="13567" width="12.85546875" style="100" customWidth="1"/>
    <col min="13568" max="13568" width="7.7109375" style="100" customWidth="1"/>
    <col min="13569" max="13803" width="9.140625" style="100"/>
    <col min="13804" max="13804" width="21.28515625" style="100" customWidth="1"/>
    <col min="13805" max="13805" width="16.7109375" style="100" customWidth="1"/>
    <col min="13806" max="13806" width="14.140625" style="100" customWidth="1"/>
    <col min="13807" max="13807" width="13.7109375" style="100" customWidth="1"/>
    <col min="13808" max="13808" width="18.140625" style="100" customWidth="1"/>
    <col min="13809" max="13809" width="19.85546875" style="100" customWidth="1"/>
    <col min="13810" max="13810" width="6" style="100" customWidth="1"/>
    <col min="13811" max="13811" width="33.42578125" style="100" customWidth="1"/>
    <col min="13812" max="13812" width="12.5703125" style="100" customWidth="1"/>
    <col min="13813" max="13813" width="11.5703125" style="100" bestFit="1" customWidth="1"/>
    <col min="13814" max="13814" width="9.28515625" style="100" bestFit="1" customWidth="1"/>
    <col min="13815" max="13815" width="11.140625" style="100" bestFit="1" customWidth="1"/>
    <col min="13816" max="13816" width="10.28515625" style="100" bestFit="1" customWidth="1"/>
    <col min="13817" max="13822" width="9.140625" style="100"/>
    <col min="13823" max="13823" width="12.85546875" style="100" customWidth="1"/>
    <col min="13824" max="13824" width="7.7109375" style="100" customWidth="1"/>
    <col min="13825" max="14059" width="9.140625" style="100"/>
    <col min="14060" max="14060" width="21.28515625" style="100" customWidth="1"/>
    <col min="14061" max="14061" width="16.7109375" style="100" customWidth="1"/>
    <col min="14062" max="14062" width="14.140625" style="100" customWidth="1"/>
    <col min="14063" max="14063" width="13.7109375" style="100" customWidth="1"/>
    <col min="14064" max="14064" width="18.140625" style="100" customWidth="1"/>
    <col min="14065" max="14065" width="19.85546875" style="100" customWidth="1"/>
    <col min="14066" max="14066" width="6" style="100" customWidth="1"/>
    <col min="14067" max="14067" width="33.42578125" style="100" customWidth="1"/>
    <col min="14068" max="14068" width="12.5703125" style="100" customWidth="1"/>
    <col min="14069" max="14069" width="11.5703125" style="100" bestFit="1" customWidth="1"/>
    <col min="14070" max="14070" width="9.28515625" style="100" bestFit="1" customWidth="1"/>
    <col min="14071" max="14071" width="11.140625" style="100" bestFit="1" customWidth="1"/>
    <col min="14072" max="14072" width="10.28515625" style="100" bestFit="1" customWidth="1"/>
    <col min="14073" max="14078" width="9.140625" style="100"/>
    <col min="14079" max="14079" width="12.85546875" style="100" customWidth="1"/>
    <col min="14080" max="14080" width="7.7109375" style="100" customWidth="1"/>
    <col min="14081" max="14315" width="9.140625" style="100"/>
    <col min="14316" max="14316" width="21.28515625" style="100" customWidth="1"/>
    <col min="14317" max="14317" width="16.7109375" style="100" customWidth="1"/>
    <col min="14318" max="14318" width="14.140625" style="100" customWidth="1"/>
    <col min="14319" max="14319" width="13.7109375" style="100" customWidth="1"/>
    <col min="14320" max="14320" width="18.140625" style="100" customWidth="1"/>
    <col min="14321" max="14321" width="19.85546875" style="100" customWidth="1"/>
    <col min="14322" max="14322" width="6" style="100" customWidth="1"/>
    <col min="14323" max="14323" width="33.42578125" style="100" customWidth="1"/>
    <col min="14324" max="14324" width="12.5703125" style="100" customWidth="1"/>
    <col min="14325" max="14325" width="11.5703125" style="100" bestFit="1" customWidth="1"/>
    <col min="14326" max="14326" width="9.28515625" style="100" bestFit="1" customWidth="1"/>
    <col min="14327" max="14327" width="11.140625" style="100" bestFit="1" customWidth="1"/>
    <col min="14328" max="14328" width="10.28515625" style="100" bestFit="1" customWidth="1"/>
    <col min="14329" max="14334" width="9.140625" style="100"/>
    <col min="14335" max="14335" width="12.85546875" style="100" customWidth="1"/>
    <col min="14336" max="14336" width="7.7109375" style="100" customWidth="1"/>
    <col min="14337" max="14571" width="9.140625" style="100"/>
    <col min="14572" max="14572" width="21.28515625" style="100" customWidth="1"/>
    <col min="14573" max="14573" width="16.7109375" style="100" customWidth="1"/>
    <col min="14574" max="14574" width="14.140625" style="100" customWidth="1"/>
    <col min="14575" max="14575" width="13.7109375" style="100" customWidth="1"/>
    <col min="14576" max="14576" width="18.140625" style="100" customWidth="1"/>
    <col min="14577" max="14577" width="19.85546875" style="100" customWidth="1"/>
    <col min="14578" max="14578" width="6" style="100" customWidth="1"/>
    <col min="14579" max="14579" width="33.42578125" style="100" customWidth="1"/>
    <col min="14580" max="14580" width="12.5703125" style="100" customWidth="1"/>
    <col min="14581" max="14581" width="11.5703125" style="100" bestFit="1" customWidth="1"/>
    <col min="14582" max="14582" width="9.28515625" style="100" bestFit="1" customWidth="1"/>
    <col min="14583" max="14583" width="11.140625" style="100" bestFit="1" customWidth="1"/>
    <col min="14584" max="14584" width="10.28515625" style="100" bestFit="1" customWidth="1"/>
    <col min="14585" max="14590" width="9.140625" style="100"/>
    <col min="14591" max="14591" width="12.85546875" style="100" customWidth="1"/>
    <col min="14592" max="14592" width="7.7109375" style="100" customWidth="1"/>
    <col min="14593" max="14827" width="9.140625" style="100"/>
    <col min="14828" max="14828" width="21.28515625" style="100" customWidth="1"/>
    <col min="14829" max="14829" width="16.7109375" style="100" customWidth="1"/>
    <col min="14830" max="14830" width="14.140625" style="100" customWidth="1"/>
    <col min="14831" max="14831" width="13.7109375" style="100" customWidth="1"/>
    <col min="14832" max="14832" width="18.140625" style="100" customWidth="1"/>
    <col min="14833" max="14833" width="19.85546875" style="100" customWidth="1"/>
    <col min="14834" max="14834" width="6" style="100" customWidth="1"/>
    <col min="14835" max="14835" width="33.42578125" style="100" customWidth="1"/>
    <col min="14836" max="14836" width="12.5703125" style="100" customWidth="1"/>
    <col min="14837" max="14837" width="11.5703125" style="100" bestFit="1" customWidth="1"/>
    <col min="14838" max="14838" width="9.28515625" style="100" bestFit="1" customWidth="1"/>
    <col min="14839" max="14839" width="11.140625" style="100" bestFit="1" customWidth="1"/>
    <col min="14840" max="14840" width="10.28515625" style="100" bestFit="1" customWidth="1"/>
    <col min="14841" max="14846" width="9.140625" style="100"/>
    <col min="14847" max="14847" width="12.85546875" style="100" customWidth="1"/>
    <col min="14848" max="14848" width="7.7109375" style="100" customWidth="1"/>
    <col min="14849" max="15083" width="9.140625" style="100"/>
    <col min="15084" max="15084" width="21.28515625" style="100" customWidth="1"/>
    <col min="15085" max="15085" width="16.7109375" style="100" customWidth="1"/>
    <col min="15086" max="15086" width="14.140625" style="100" customWidth="1"/>
    <col min="15087" max="15087" width="13.7109375" style="100" customWidth="1"/>
    <col min="15088" max="15088" width="18.140625" style="100" customWidth="1"/>
    <col min="15089" max="15089" width="19.85546875" style="100" customWidth="1"/>
    <col min="15090" max="15090" width="6" style="100" customWidth="1"/>
    <col min="15091" max="15091" width="33.42578125" style="100" customWidth="1"/>
    <col min="15092" max="15092" width="12.5703125" style="100" customWidth="1"/>
    <col min="15093" max="15093" width="11.5703125" style="100" bestFit="1" customWidth="1"/>
    <col min="15094" max="15094" width="9.28515625" style="100" bestFit="1" customWidth="1"/>
    <col min="15095" max="15095" width="11.140625" style="100" bestFit="1" customWidth="1"/>
    <col min="15096" max="15096" width="10.28515625" style="100" bestFit="1" customWidth="1"/>
    <col min="15097" max="15102" width="9.140625" style="100"/>
    <col min="15103" max="15103" width="12.85546875" style="100" customWidth="1"/>
    <col min="15104" max="15104" width="7.7109375" style="100" customWidth="1"/>
    <col min="15105" max="15339" width="9.140625" style="100"/>
    <col min="15340" max="15340" width="21.28515625" style="100" customWidth="1"/>
    <col min="15341" max="15341" width="16.7109375" style="100" customWidth="1"/>
    <col min="15342" max="15342" width="14.140625" style="100" customWidth="1"/>
    <col min="15343" max="15343" width="13.7109375" style="100" customWidth="1"/>
    <col min="15344" max="15344" width="18.140625" style="100" customWidth="1"/>
    <col min="15345" max="15345" width="19.85546875" style="100" customWidth="1"/>
    <col min="15346" max="15346" width="6" style="100" customWidth="1"/>
    <col min="15347" max="15347" width="33.42578125" style="100" customWidth="1"/>
    <col min="15348" max="15348" width="12.5703125" style="100" customWidth="1"/>
    <col min="15349" max="15349" width="11.5703125" style="100" bestFit="1" customWidth="1"/>
    <col min="15350" max="15350" width="9.28515625" style="100" bestFit="1" customWidth="1"/>
    <col min="15351" max="15351" width="11.140625" style="100" bestFit="1" customWidth="1"/>
    <col min="15352" max="15352" width="10.28515625" style="100" bestFit="1" customWidth="1"/>
    <col min="15353" max="15358" width="9.140625" style="100"/>
    <col min="15359" max="15359" width="12.85546875" style="100" customWidth="1"/>
    <col min="15360" max="15360" width="7.7109375" style="100" customWidth="1"/>
    <col min="15361" max="15595" width="9.140625" style="100"/>
    <col min="15596" max="15596" width="21.28515625" style="100" customWidth="1"/>
    <col min="15597" max="15597" width="16.7109375" style="100" customWidth="1"/>
    <col min="15598" max="15598" width="14.140625" style="100" customWidth="1"/>
    <col min="15599" max="15599" width="13.7109375" style="100" customWidth="1"/>
    <col min="15600" max="15600" width="18.140625" style="100" customWidth="1"/>
    <col min="15601" max="15601" width="19.85546875" style="100" customWidth="1"/>
    <col min="15602" max="15602" width="6" style="100" customWidth="1"/>
    <col min="15603" max="15603" width="33.42578125" style="100" customWidth="1"/>
    <col min="15604" max="15604" width="12.5703125" style="100" customWidth="1"/>
    <col min="15605" max="15605" width="11.5703125" style="100" bestFit="1" customWidth="1"/>
    <col min="15606" max="15606" width="9.28515625" style="100" bestFit="1" customWidth="1"/>
    <col min="15607" max="15607" width="11.140625" style="100" bestFit="1" customWidth="1"/>
    <col min="15608" max="15608" width="10.28515625" style="100" bestFit="1" customWidth="1"/>
    <col min="15609" max="15614" width="9.140625" style="100"/>
    <col min="15615" max="15615" width="12.85546875" style="100" customWidth="1"/>
    <col min="15616" max="15616" width="7.7109375" style="100" customWidth="1"/>
    <col min="15617" max="15851" width="9.140625" style="100"/>
    <col min="15852" max="15852" width="21.28515625" style="100" customWidth="1"/>
    <col min="15853" max="15853" width="16.7109375" style="100" customWidth="1"/>
    <col min="15854" max="15854" width="14.140625" style="100" customWidth="1"/>
    <col min="15855" max="15855" width="13.7109375" style="100" customWidth="1"/>
    <col min="15856" max="15856" width="18.140625" style="100" customWidth="1"/>
    <col min="15857" max="15857" width="19.85546875" style="100" customWidth="1"/>
    <col min="15858" max="15858" width="6" style="100" customWidth="1"/>
    <col min="15859" max="15859" width="33.42578125" style="100" customWidth="1"/>
    <col min="15860" max="15860" width="12.5703125" style="100" customWidth="1"/>
    <col min="15861" max="15861" width="11.5703125" style="100" bestFit="1" customWidth="1"/>
    <col min="15862" max="15862" width="9.28515625" style="100" bestFit="1" customWidth="1"/>
    <col min="15863" max="15863" width="11.140625" style="100" bestFit="1" customWidth="1"/>
    <col min="15864" max="15864" width="10.28515625" style="100" bestFit="1" customWidth="1"/>
    <col min="15865" max="15870" width="9.140625" style="100"/>
    <col min="15871" max="15871" width="12.85546875" style="100" customWidth="1"/>
    <col min="15872" max="15872" width="7.7109375" style="100" customWidth="1"/>
    <col min="15873" max="16107" width="9.140625" style="100"/>
    <col min="16108" max="16108" width="21.28515625" style="100" customWidth="1"/>
    <col min="16109" max="16109" width="16.7109375" style="100" customWidth="1"/>
    <col min="16110" max="16110" width="14.140625" style="100" customWidth="1"/>
    <col min="16111" max="16111" width="13.7109375" style="100" customWidth="1"/>
    <col min="16112" max="16112" width="18.140625" style="100" customWidth="1"/>
    <col min="16113" max="16113" width="19.85546875" style="100" customWidth="1"/>
    <col min="16114" max="16114" width="6" style="100" customWidth="1"/>
    <col min="16115" max="16115" width="33.42578125" style="100" customWidth="1"/>
    <col min="16116" max="16116" width="12.5703125" style="100" customWidth="1"/>
    <col min="16117" max="16117" width="11.5703125" style="100" bestFit="1" customWidth="1"/>
    <col min="16118" max="16118" width="9.28515625" style="100" bestFit="1" customWidth="1"/>
    <col min="16119" max="16119" width="11.140625" style="100" bestFit="1" customWidth="1"/>
    <col min="16120" max="16120" width="10.28515625" style="100" bestFit="1" customWidth="1"/>
    <col min="16121" max="16126" width="9.140625" style="100"/>
    <col min="16127" max="16127" width="12.85546875" style="100" customWidth="1"/>
    <col min="16128" max="16128" width="7.7109375" style="100" customWidth="1"/>
    <col min="16129" max="16384" width="9.140625" style="100"/>
  </cols>
  <sheetData>
    <row r="1" spans="1:5" x14ac:dyDescent="0.25">
      <c r="A1" s="297" t="s">
        <v>133</v>
      </c>
      <c r="B1" s="297"/>
      <c r="C1" s="297"/>
      <c r="D1" s="297"/>
      <c r="E1" s="297"/>
    </row>
    <row r="2" spans="1:5" x14ac:dyDescent="0.25">
      <c r="A2" s="297" t="s">
        <v>134</v>
      </c>
      <c r="B2" s="297"/>
      <c r="C2" s="297"/>
      <c r="D2" s="297"/>
      <c r="E2" s="297"/>
    </row>
    <row r="3" spans="1:5" x14ac:dyDescent="0.25">
      <c r="A3" s="223" t="s">
        <v>160</v>
      </c>
      <c r="B3" s="223"/>
      <c r="C3" s="223"/>
      <c r="D3" s="223"/>
      <c r="E3" s="223"/>
    </row>
    <row r="4" spans="1:5" x14ac:dyDescent="0.25">
      <c r="A4" s="129"/>
      <c r="B4" s="224"/>
      <c r="C4" s="224"/>
      <c r="D4" s="224"/>
      <c r="E4" s="129"/>
    </row>
    <row r="5" spans="1:5" x14ac:dyDescent="0.25">
      <c r="A5" s="225" t="s">
        <v>0</v>
      </c>
      <c r="B5" s="225"/>
      <c r="C5" s="225"/>
      <c r="D5" s="225"/>
      <c r="E5" s="225"/>
    </row>
    <row r="6" spans="1:5" x14ac:dyDescent="0.25">
      <c r="A6" s="206" t="s">
        <v>1</v>
      </c>
      <c r="B6" s="206"/>
      <c r="C6" s="206" t="s">
        <v>2</v>
      </c>
      <c r="D6" s="206"/>
      <c r="E6" s="206"/>
    </row>
    <row r="7" spans="1:5" x14ac:dyDescent="0.25">
      <c r="A7" s="206" t="s">
        <v>3</v>
      </c>
      <c r="B7" s="206"/>
      <c r="C7" s="206" t="s">
        <v>4</v>
      </c>
      <c r="D7" s="206"/>
      <c r="E7" s="206"/>
    </row>
    <row r="8" spans="1:5" x14ac:dyDescent="0.25">
      <c r="A8" s="206" t="s">
        <v>5</v>
      </c>
      <c r="B8" s="206"/>
      <c r="C8" s="206" t="s">
        <v>6</v>
      </c>
      <c r="D8" s="206"/>
      <c r="E8" s="206"/>
    </row>
    <row r="9" spans="1:5" x14ac:dyDescent="0.25">
      <c r="A9" s="206" t="s">
        <v>7</v>
      </c>
      <c r="B9" s="206"/>
      <c r="C9" s="206">
        <v>5143</v>
      </c>
      <c r="D9" s="206"/>
      <c r="E9" s="206"/>
    </row>
    <row r="10" spans="1:5" x14ac:dyDescent="0.25">
      <c r="A10" s="206" t="s">
        <v>8</v>
      </c>
      <c r="B10" s="206"/>
      <c r="C10" s="206" t="s">
        <v>173</v>
      </c>
      <c r="D10" s="206"/>
      <c r="E10" s="206"/>
    </row>
    <row r="11" spans="1:5" x14ac:dyDescent="0.25">
      <c r="A11" s="206" t="s">
        <v>9</v>
      </c>
      <c r="B11" s="206"/>
      <c r="C11" s="206" t="s">
        <v>10</v>
      </c>
      <c r="D11" s="206"/>
      <c r="E11" s="206"/>
    </row>
    <row r="12" spans="1:5" x14ac:dyDescent="0.25">
      <c r="A12" s="206" t="s">
        <v>122</v>
      </c>
      <c r="B12" s="206"/>
      <c r="C12" s="227"/>
      <c r="D12" s="206"/>
      <c r="E12" s="206"/>
    </row>
    <row r="13" spans="1:5" x14ac:dyDescent="0.25">
      <c r="A13" s="206" t="s">
        <v>123</v>
      </c>
      <c r="B13" s="206"/>
      <c r="C13" s="131" t="s">
        <v>11</v>
      </c>
      <c r="D13" s="131" t="s">
        <v>12</v>
      </c>
      <c r="E13" s="131" t="s">
        <v>13</v>
      </c>
    </row>
    <row r="14" spans="1:5" x14ac:dyDescent="0.25">
      <c r="A14" s="228"/>
      <c r="B14" s="229"/>
      <c r="C14" s="135">
        <v>1</v>
      </c>
      <c r="D14" s="133"/>
      <c r="E14" s="134"/>
    </row>
    <row r="15" spans="1:5" x14ac:dyDescent="0.25">
      <c r="A15" s="206" t="s">
        <v>14</v>
      </c>
      <c r="B15" s="206"/>
      <c r="C15" s="131" t="s">
        <v>11</v>
      </c>
      <c r="D15" s="131" t="s">
        <v>12</v>
      </c>
      <c r="E15" s="131" t="s">
        <v>13</v>
      </c>
    </row>
    <row r="16" spans="1:5" x14ac:dyDescent="0.25">
      <c r="A16" s="226"/>
      <c r="B16" s="226"/>
      <c r="C16" s="135">
        <v>2</v>
      </c>
      <c r="D16" s="136"/>
      <c r="E16" s="137"/>
    </row>
    <row r="17" spans="1:5" x14ac:dyDescent="0.25">
      <c r="A17" s="207" t="s">
        <v>15</v>
      </c>
      <c r="B17" s="208"/>
      <c r="C17" s="135"/>
      <c r="D17" s="133"/>
      <c r="E17" s="135"/>
    </row>
    <row r="18" spans="1:5" ht="42" customHeight="1" x14ac:dyDescent="0.25">
      <c r="A18" s="203" t="s">
        <v>126</v>
      </c>
      <c r="B18" s="203"/>
      <c r="C18" s="203"/>
      <c r="D18" s="203"/>
      <c r="E18" s="203"/>
    </row>
    <row r="19" spans="1:5" x14ac:dyDescent="0.25">
      <c r="A19" s="209" t="s">
        <v>16</v>
      </c>
      <c r="B19" s="210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5">
        <f>C20+D20</f>
        <v>30</v>
      </c>
    </row>
    <row r="21" spans="1:5" x14ac:dyDescent="0.25">
      <c r="A21" s="211" t="s">
        <v>21</v>
      </c>
      <c r="B21" s="212"/>
      <c r="C21" s="213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207" t="s">
        <v>24</v>
      </c>
      <c r="B24" s="208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216" t="s">
        <v>26</v>
      </c>
      <c r="B26" s="217"/>
      <c r="C26" s="217"/>
      <c r="D26" s="217"/>
      <c r="E26" s="217"/>
    </row>
    <row r="27" spans="1:5" ht="15.75" thickBot="1" x14ac:dyDescent="0.3">
      <c r="A27" s="218" t="s">
        <v>5</v>
      </c>
      <c r="B27" s="218" t="s">
        <v>27</v>
      </c>
      <c r="C27" s="218" t="s">
        <v>28</v>
      </c>
      <c r="D27" s="230" t="s">
        <v>29</v>
      </c>
      <c r="E27" s="231"/>
    </row>
    <row r="28" spans="1:5" ht="27" thickBot="1" x14ac:dyDescent="0.3">
      <c r="A28" s="219"/>
      <c r="B28" s="219"/>
      <c r="C28" s="219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48" t="s">
        <v>42</v>
      </c>
      <c r="B39" s="145">
        <v>2.8E-3</v>
      </c>
      <c r="C39" s="145">
        <v>180</v>
      </c>
      <c r="D39" s="146">
        <v>0.69040000000000001</v>
      </c>
      <c r="E39" s="149">
        <v>3.282</v>
      </c>
    </row>
    <row r="40" spans="1:5" x14ac:dyDescent="0.25">
      <c r="A40" s="150" t="s">
        <v>43</v>
      </c>
      <c r="B40" s="151">
        <v>2.0000000000000001E-4</v>
      </c>
      <c r="C40" s="151">
        <v>6</v>
      </c>
      <c r="D40" s="152">
        <v>1</v>
      </c>
      <c r="E40" s="158">
        <v>1.32E-2</v>
      </c>
    </row>
    <row r="41" spans="1:5" x14ac:dyDescent="0.25">
      <c r="A41" s="214" t="s">
        <v>44</v>
      </c>
      <c r="B41" s="214"/>
      <c r="C41" s="214"/>
      <c r="D41" s="214"/>
      <c r="E41" s="159">
        <f>SUM(E29:E40)</f>
        <v>30.6403</v>
      </c>
    </row>
    <row r="42" spans="1:5" x14ac:dyDescent="0.25">
      <c r="A42" s="317" t="s">
        <v>144</v>
      </c>
      <c r="B42" s="318"/>
      <c r="C42" s="318"/>
      <c r="D42" s="318"/>
      <c r="E42" s="171"/>
    </row>
    <row r="43" spans="1:5" x14ac:dyDescent="0.25">
      <c r="A43" s="304" t="s">
        <v>147</v>
      </c>
      <c r="B43" s="304"/>
      <c r="C43" s="304"/>
      <c r="D43" s="304"/>
      <c r="E43" s="160"/>
    </row>
    <row r="44" spans="1:5" x14ac:dyDescent="0.25">
      <c r="A44" s="141" t="s">
        <v>45</v>
      </c>
      <c r="B44" s="138"/>
      <c r="C44" s="138"/>
      <c r="D44" s="161">
        <v>12</v>
      </c>
      <c r="E44" s="129"/>
    </row>
    <row r="45" spans="1:5" x14ac:dyDescent="0.25">
      <c r="A45" s="211" t="s">
        <v>124</v>
      </c>
      <c r="B45" s="212"/>
      <c r="C45" s="213"/>
      <c r="D45" s="161">
        <v>252</v>
      </c>
      <c r="E45" s="129"/>
    </row>
    <row r="46" spans="1:5" x14ac:dyDescent="0.25">
      <c r="A46" s="207" t="s">
        <v>46</v>
      </c>
      <c r="B46" s="313"/>
      <c r="C46" s="208"/>
      <c r="D46" s="161">
        <f>D45/12</f>
        <v>21</v>
      </c>
      <c r="E46" s="129"/>
    </row>
    <row r="47" spans="1:5" x14ac:dyDescent="0.25">
      <c r="A47" s="319" t="s">
        <v>150</v>
      </c>
      <c r="B47" s="319"/>
      <c r="C47" s="130" t="s">
        <v>151</v>
      </c>
      <c r="D47" s="173"/>
      <c r="E47" s="129"/>
    </row>
    <row r="48" spans="1:5" x14ac:dyDescent="0.25">
      <c r="A48" s="206" t="s">
        <v>152</v>
      </c>
      <c r="B48" s="206"/>
      <c r="C48" s="135">
        <v>1</v>
      </c>
      <c r="D48" s="173"/>
      <c r="E48" s="129"/>
    </row>
    <row r="49" spans="1:5" x14ac:dyDescent="0.25">
      <c r="A49" s="206" t="s">
        <v>153</v>
      </c>
      <c r="B49" s="206"/>
      <c r="C49" s="135">
        <v>1</v>
      </c>
      <c r="D49" s="173"/>
      <c r="E49" s="129"/>
    </row>
    <row r="50" spans="1:5" x14ac:dyDescent="0.25">
      <c r="A50" s="172"/>
      <c r="B50" s="172"/>
      <c r="C50" s="172"/>
      <c r="D50" s="173"/>
      <c r="E50" s="129"/>
    </row>
    <row r="51" spans="1:5" x14ac:dyDescent="0.25">
      <c r="A51" s="172"/>
      <c r="B51" s="172"/>
      <c r="C51" s="172"/>
      <c r="D51" s="173"/>
      <c r="E51" s="129"/>
    </row>
    <row r="52" spans="1:5" x14ac:dyDescent="0.25">
      <c r="A52" s="205" t="s">
        <v>161</v>
      </c>
      <c r="B52" s="205"/>
      <c r="C52" s="205"/>
      <c r="D52" s="205"/>
      <c r="E52" s="205"/>
    </row>
    <row r="53" spans="1:5" x14ac:dyDescent="0.25">
      <c r="A53" s="13"/>
      <c r="B53" s="13"/>
      <c r="C53" s="13"/>
      <c r="D53" s="13"/>
      <c r="E53" s="13"/>
    </row>
    <row r="54" spans="1:5" x14ac:dyDescent="0.25">
      <c r="A54" s="245" t="s">
        <v>47</v>
      </c>
      <c r="B54" s="233"/>
      <c r="C54" s="233"/>
      <c r="D54" s="233"/>
      <c r="E54" s="234"/>
    </row>
    <row r="55" spans="1:5" x14ac:dyDescent="0.25">
      <c r="A55" s="120"/>
      <c r="B55" s="121"/>
      <c r="C55" s="115" t="s">
        <v>129</v>
      </c>
      <c r="D55" s="123" t="s">
        <v>49</v>
      </c>
      <c r="E55" s="123" t="s">
        <v>50</v>
      </c>
    </row>
    <row r="56" spans="1:5" x14ac:dyDescent="0.25">
      <c r="A56" s="127" t="s">
        <v>51</v>
      </c>
      <c r="B56" s="128"/>
      <c r="C56" s="164">
        <v>100</v>
      </c>
      <c r="D56" s="8"/>
      <c r="E56" s="19">
        <f>(C12/220)*C56</f>
        <v>0</v>
      </c>
    </row>
    <row r="57" spans="1:5" x14ac:dyDescent="0.25">
      <c r="A57" s="246" t="s">
        <v>52</v>
      </c>
      <c r="B57" s="247"/>
      <c r="C57" s="248"/>
      <c r="D57" s="20">
        <v>0.4</v>
      </c>
      <c r="E57" s="21">
        <f>C12*D57</f>
        <v>0</v>
      </c>
    </row>
    <row r="58" spans="1:5" x14ac:dyDescent="0.25">
      <c r="A58" s="246" t="s">
        <v>53</v>
      </c>
      <c r="B58" s="247"/>
      <c r="C58" s="248"/>
      <c r="D58" s="8"/>
      <c r="E58" s="19">
        <v>0</v>
      </c>
    </row>
    <row r="59" spans="1:5" x14ac:dyDescent="0.25">
      <c r="A59" s="238" t="s">
        <v>54</v>
      </c>
      <c r="B59" s="239"/>
      <c r="C59" s="239"/>
      <c r="D59" s="240"/>
      <c r="E59" s="22">
        <f>SUM(E56:E58)</f>
        <v>0</v>
      </c>
    </row>
    <row r="61" spans="1:5" x14ac:dyDescent="0.25">
      <c r="A61" s="232" t="s">
        <v>55</v>
      </c>
      <c r="B61" s="233"/>
      <c r="C61" s="233"/>
      <c r="D61" s="233"/>
      <c r="E61" s="234"/>
    </row>
    <row r="62" spans="1:5" x14ac:dyDescent="0.25">
      <c r="A62" s="241" t="s">
        <v>56</v>
      </c>
      <c r="B62" s="242"/>
      <c r="C62" s="242"/>
      <c r="D62" s="242"/>
      <c r="E62" s="243"/>
    </row>
    <row r="63" spans="1:5" x14ac:dyDescent="0.25">
      <c r="A63" s="232"/>
      <c r="B63" s="233"/>
      <c r="C63" s="234"/>
      <c r="D63" s="123" t="s">
        <v>49</v>
      </c>
      <c r="E63" s="123" t="s">
        <v>50</v>
      </c>
    </row>
    <row r="64" spans="1:5" x14ac:dyDescent="0.25">
      <c r="A64" s="235" t="s">
        <v>57</v>
      </c>
      <c r="B64" s="236"/>
      <c r="C64" s="237"/>
      <c r="D64" s="9">
        <f>1/12</f>
        <v>8.3333333333333329E-2</v>
      </c>
      <c r="E64" s="19">
        <f>E59*D64</f>
        <v>0</v>
      </c>
    </row>
    <row r="65" spans="1:5" x14ac:dyDescent="0.25">
      <c r="A65" s="220" t="s">
        <v>58</v>
      </c>
      <c r="B65" s="221"/>
      <c r="C65" s="222"/>
      <c r="D65" s="9">
        <v>0.33329999999999999</v>
      </c>
      <c r="E65" s="19">
        <f>(E59*D65)/12</f>
        <v>0</v>
      </c>
    </row>
    <row r="66" spans="1:5" x14ac:dyDescent="0.25">
      <c r="A66" s="238" t="s">
        <v>44</v>
      </c>
      <c r="B66" s="239"/>
      <c r="C66" s="239"/>
      <c r="D66" s="240"/>
      <c r="E66" s="22">
        <f>SUM(E64:E65)</f>
        <v>0</v>
      </c>
    </row>
    <row r="67" spans="1:5" x14ac:dyDescent="0.25">
      <c r="A67" s="26"/>
      <c r="B67" s="26"/>
      <c r="C67" s="26"/>
      <c r="D67" s="26"/>
      <c r="E67" s="26"/>
    </row>
    <row r="68" spans="1:5" x14ac:dyDescent="0.25">
      <c r="A68" s="241" t="s">
        <v>59</v>
      </c>
      <c r="B68" s="242"/>
      <c r="C68" s="242"/>
      <c r="D68" s="242"/>
      <c r="E68" s="243"/>
    </row>
    <row r="69" spans="1:5" x14ac:dyDescent="0.25">
      <c r="A69" s="244" t="s">
        <v>60</v>
      </c>
      <c r="B69" s="244"/>
      <c r="C69" s="27">
        <f>E59+E66</f>
        <v>0</v>
      </c>
      <c r="D69" s="123" t="s">
        <v>49</v>
      </c>
      <c r="E69" s="123" t="s">
        <v>50</v>
      </c>
    </row>
    <row r="70" spans="1:5" x14ac:dyDescent="0.25">
      <c r="A70" s="220" t="s">
        <v>61</v>
      </c>
      <c r="B70" s="221"/>
      <c r="C70" s="222"/>
      <c r="D70" s="28">
        <v>0.2</v>
      </c>
      <c r="E70" s="29">
        <f>$C$69*D70</f>
        <v>0</v>
      </c>
    </row>
    <row r="71" spans="1:5" x14ac:dyDescent="0.25">
      <c r="A71" s="220" t="s">
        <v>63</v>
      </c>
      <c r="B71" s="221"/>
      <c r="C71" s="222"/>
      <c r="D71" s="28">
        <v>0.03</v>
      </c>
      <c r="E71" s="29">
        <f t="shared" ref="E71:E76" si="0">$C$69*D71</f>
        <v>0</v>
      </c>
    </row>
    <row r="72" spans="1:5" x14ac:dyDescent="0.25">
      <c r="A72" s="220" t="s">
        <v>62</v>
      </c>
      <c r="B72" s="221"/>
      <c r="C72" s="222"/>
      <c r="D72" s="28">
        <v>2.5000000000000001E-2</v>
      </c>
      <c r="E72" s="29">
        <f t="shared" si="0"/>
        <v>0</v>
      </c>
    </row>
    <row r="73" spans="1:5" x14ac:dyDescent="0.25">
      <c r="A73" s="220" t="s">
        <v>64</v>
      </c>
      <c r="B73" s="221"/>
      <c r="C73" s="222"/>
      <c r="D73" s="28">
        <v>1.4999999999999999E-2</v>
      </c>
      <c r="E73" s="29">
        <f t="shared" si="0"/>
        <v>0</v>
      </c>
    </row>
    <row r="74" spans="1:5" x14ac:dyDescent="0.25">
      <c r="A74" s="220" t="s">
        <v>65</v>
      </c>
      <c r="B74" s="221"/>
      <c r="C74" s="222"/>
      <c r="D74" s="30">
        <v>0.01</v>
      </c>
      <c r="E74" s="29">
        <f t="shared" si="0"/>
        <v>0</v>
      </c>
    </row>
    <row r="75" spans="1:5" x14ac:dyDescent="0.25">
      <c r="A75" s="220" t="s">
        <v>66</v>
      </c>
      <c r="B75" s="221"/>
      <c r="C75" s="222"/>
      <c r="D75" s="30">
        <v>6.0000000000000001E-3</v>
      </c>
      <c r="E75" s="29">
        <f t="shared" si="0"/>
        <v>0</v>
      </c>
    </row>
    <row r="76" spans="1:5" x14ac:dyDescent="0.25">
      <c r="A76" s="220" t="s">
        <v>67</v>
      </c>
      <c r="B76" s="221"/>
      <c r="C76" s="222"/>
      <c r="D76" s="30">
        <v>2E-3</v>
      </c>
      <c r="E76" s="29">
        <f t="shared" si="0"/>
        <v>0</v>
      </c>
    </row>
    <row r="77" spans="1:5" x14ac:dyDescent="0.25">
      <c r="A77" s="238" t="s">
        <v>68</v>
      </c>
      <c r="B77" s="239"/>
      <c r="C77" s="240"/>
      <c r="D77" s="31">
        <f>SUM(D70:D76)</f>
        <v>0.28800000000000003</v>
      </c>
      <c r="E77" s="32">
        <f>SUM(E70:E76)</f>
        <v>0</v>
      </c>
    </row>
    <row r="78" spans="1:5" x14ac:dyDescent="0.25">
      <c r="A78" s="220" t="s">
        <v>69</v>
      </c>
      <c r="B78" s="221"/>
      <c r="C78" s="222"/>
      <c r="D78" s="30">
        <v>0.08</v>
      </c>
      <c r="E78" s="29">
        <f>C69*D78</f>
        <v>0</v>
      </c>
    </row>
    <row r="79" spans="1:5" x14ac:dyDescent="0.25">
      <c r="A79" s="238" t="s">
        <v>44</v>
      </c>
      <c r="B79" s="239"/>
      <c r="C79" s="240"/>
      <c r="D79" s="33">
        <f>SUM(D77:D78)</f>
        <v>0.36800000000000005</v>
      </c>
      <c r="E79" s="32">
        <f>SUM(E77:E78)</f>
        <v>0</v>
      </c>
    </row>
    <row r="80" spans="1:5" x14ac:dyDescent="0.25">
      <c r="A80" s="26"/>
      <c r="B80" s="26"/>
      <c r="C80" s="26"/>
      <c r="D80" s="26"/>
      <c r="E80" s="26"/>
    </row>
    <row r="81" spans="1:5" x14ac:dyDescent="0.25">
      <c r="A81" s="241" t="s">
        <v>70</v>
      </c>
      <c r="B81" s="242"/>
      <c r="C81" s="242"/>
      <c r="D81" s="242"/>
      <c r="E81" s="243"/>
    </row>
    <row r="82" spans="1:5" x14ac:dyDescent="0.25">
      <c r="A82" s="252"/>
      <c r="B82" s="253"/>
      <c r="C82" s="253"/>
      <c r="D82" s="254"/>
      <c r="E82" s="123" t="s">
        <v>50</v>
      </c>
    </row>
    <row r="83" spans="1:5" x14ac:dyDescent="0.25">
      <c r="A83" s="220" t="s">
        <v>71</v>
      </c>
      <c r="B83" s="221"/>
      <c r="C83" s="221"/>
      <c r="D83" s="222"/>
      <c r="E83" s="34">
        <f>((D16*C16)*D46)-(C12*E16)</f>
        <v>0</v>
      </c>
    </row>
    <row r="84" spans="1:5" x14ac:dyDescent="0.25">
      <c r="A84" s="220" t="s">
        <v>72</v>
      </c>
      <c r="B84" s="221"/>
      <c r="C84" s="221"/>
      <c r="D84" s="222"/>
      <c r="E84" s="34">
        <f>((C14*D14)*D46)-(((C14*D14)*D46)*E14)</f>
        <v>0</v>
      </c>
    </row>
    <row r="85" spans="1:5" x14ac:dyDescent="0.25">
      <c r="A85" s="220" t="s">
        <v>73</v>
      </c>
      <c r="B85" s="221"/>
      <c r="C85" s="221"/>
      <c r="D85" s="222"/>
      <c r="E85" s="34">
        <f>D17</f>
        <v>0</v>
      </c>
    </row>
    <row r="86" spans="1:5" x14ac:dyDescent="0.25">
      <c r="A86" s="249" t="s">
        <v>74</v>
      </c>
      <c r="B86" s="250"/>
      <c r="C86" s="250"/>
      <c r="D86" s="251"/>
      <c r="E86" s="34"/>
    </row>
    <row r="87" spans="1:5" x14ac:dyDescent="0.25">
      <c r="A87" s="220" t="s">
        <v>53</v>
      </c>
      <c r="B87" s="221"/>
      <c r="C87" s="221"/>
      <c r="D87" s="222"/>
      <c r="E87" s="34"/>
    </row>
    <row r="88" spans="1:5" x14ac:dyDescent="0.25">
      <c r="A88" s="238" t="s">
        <v>44</v>
      </c>
      <c r="B88" s="239"/>
      <c r="C88" s="239"/>
      <c r="D88" s="240"/>
      <c r="E88" s="35">
        <f>SUM(E83:E87)</f>
        <v>0</v>
      </c>
    </row>
    <row r="89" spans="1:5" x14ac:dyDescent="0.25">
      <c r="A89" s="37"/>
      <c r="B89" s="37"/>
      <c r="C89" s="37"/>
      <c r="D89" s="37"/>
      <c r="E89" s="36"/>
    </row>
    <row r="90" spans="1:5" x14ac:dyDescent="0.25">
      <c r="A90" s="232" t="s">
        <v>75</v>
      </c>
      <c r="B90" s="233"/>
      <c r="C90" s="233"/>
      <c r="D90" s="233"/>
      <c r="E90" s="234"/>
    </row>
    <row r="91" spans="1:5" x14ac:dyDescent="0.25">
      <c r="A91" s="232"/>
      <c r="B91" s="233"/>
      <c r="C91" s="233"/>
      <c r="D91" s="234"/>
      <c r="E91" s="123" t="s">
        <v>50</v>
      </c>
    </row>
    <row r="92" spans="1:5" x14ac:dyDescent="0.25">
      <c r="A92" s="264" t="s">
        <v>56</v>
      </c>
      <c r="B92" s="265"/>
      <c r="C92" s="265"/>
      <c r="D92" s="266"/>
      <c r="E92" s="38">
        <f>E66</f>
        <v>0</v>
      </c>
    </row>
    <row r="93" spans="1:5" x14ac:dyDescent="0.25">
      <c r="A93" s="220" t="s">
        <v>76</v>
      </c>
      <c r="B93" s="221"/>
      <c r="C93" s="221"/>
      <c r="D93" s="222"/>
      <c r="E93" s="38">
        <f>E79</f>
        <v>0</v>
      </c>
    </row>
    <row r="94" spans="1:5" x14ac:dyDescent="0.25">
      <c r="A94" s="264" t="s">
        <v>70</v>
      </c>
      <c r="B94" s="265"/>
      <c r="C94" s="265"/>
      <c r="D94" s="266"/>
      <c r="E94" s="38">
        <f>E88</f>
        <v>0</v>
      </c>
    </row>
    <row r="95" spans="1:5" x14ac:dyDescent="0.25">
      <c r="A95" s="238" t="s">
        <v>77</v>
      </c>
      <c r="B95" s="239"/>
      <c r="C95" s="239"/>
      <c r="D95" s="240"/>
      <c r="E95" s="39">
        <f>SUM(E92:E94)</f>
        <v>0</v>
      </c>
    </row>
    <row r="96" spans="1:5" x14ac:dyDescent="0.25">
      <c r="A96" s="26"/>
      <c r="B96" s="26"/>
      <c r="C96" s="26"/>
      <c r="D96" s="26"/>
      <c r="E96" s="26"/>
    </row>
    <row r="97" spans="1:5" x14ac:dyDescent="0.25">
      <c r="A97" s="232" t="s">
        <v>78</v>
      </c>
      <c r="B97" s="233"/>
      <c r="C97" s="233"/>
      <c r="D97" s="233"/>
      <c r="E97" s="234"/>
    </row>
    <row r="98" spans="1:5" x14ac:dyDescent="0.25">
      <c r="A98" s="120"/>
      <c r="B98" s="121"/>
      <c r="C98" s="121"/>
      <c r="D98" s="121"/>
      <c r="E98" s="122"/>
    </row>
    <row r="99" spans="1:5" x14ac:dyDescent="0.25">
      <c r="A99" s="255" t="s">
        <v>79</v>
      </c>
      <c r="B99" s="256"/>
      <c r="C99" s="257"/>
      <c r="D99" s="42" t="s">
        <v>49</v>
      </c>
      <c r="E99" s="43" t="s">
        <v>50</v>
      </c>
    </row>
    <row r="100" spans="1:5" x14ac:dyDescent="0.25">
      <c r="A100" s="249" t="s">
        <v>80</v>
      </c>
      <c r="B100" s="250"/>
      <c r="C100" s="251"/>
      <c r="D100" s="44"/>
      <c r="E100" s="7">
        <f>((((E59+E66+E78+E88)/C20)*E20)/B20)*C22</f>
        <v>0</v>
      </c>
    </row>
    <row r="101" spans="1:5" x14ac:dyDescent="0.25">
      <c r="A101" s="258" t="s">
        <v>81</v>
      </c>
      <c r="B101" s="259"/>
      <c r="C101" s="260"/>
      <c r="D101" s="45">
        <v>0.08</v>
      </c>
      <c r="E101" s="46">
        <f>E100*D101</f>
        <v>0</v>
      </c>
    </row>
    <row r="102" spans="1:5" x14ac:dyDescent="0.25">
      <c r="A102" s="258" t="s">
        <v>82</v>
      </c>
      <c r="B102" s="259"/>
      <c r="C102" s="260"/>
      <c r="D102" s="45">
        <v>0.5</v>
      </c>
      <c r="E102" s="46">
        <f>(((((E59+E66)/C20)*E20)*D101)*D102)*C22</f>
        <v>0</v>
      </c>
    </row>
    <row r="103" spans="1:5" x14ac:dyDescent="0.25">
      <c r="A103" s="261" t="s">
        <v>83</v>
      </c>
      <c r="B103" s="262"/>
      <c r="C103" s="263"/>
      <c r="D103" s="45"/>
      <c r="E103" s="47">
        <f>SUM(E100:E102)</f>
        <v>0</v>
      </c>
    </row>
    <row r="104" spans="1:5" s="51" customFormat="1" x14ac:dyDescent="0.25">
      <c r="A104" s="48"/>
      <c r="B104" s="48"/>
      <c r="C104" s="48"/>
      <c r="D104" s="49"/>
      <c r="E104" s="50"/>
    </row>
    <row r="105" spans="1:5" x14ac:dyDescent="0.25">
      <c r="A105" s="255" t="s">
        <v>84</v>
      </c>
      <c r="B105" s="256"/>
      <c r="C105" s="257"/>
      <c r="D105" s="45"/>
      <c r="E105" s="46"/>
    </row>
    <row r="106" spans="1:5" x14ac:dyDescent="0.25">
      <c r="A106" s="249" t="s">
        <v>85</v>
      </c>
      <c r="B106" s="250"/>
      <c r="C106" s="251"/>
      <c r="D106" s="44"/>
      <c r="E106" s="52">
        <f>((((E59+E95)/C20)*7)/B20)*C23</f>
        <v>0</v>
      </c>
    </row>
    <row r="107" spans="1:5" x14ac:dyDescent="0.25">
      <c r="A107" s="258" t="s">
        <v>86</v>
      </c>
      <c r="B107" s="259"/>
      <c r="C107" s="260"/>
      <c r="D107" s="53">
        <f>D79</f>
        <v>0.36800000000000005</v>
      </c>
      <c r="E107" s="46">
        <f>E106*D107</f>
        <v>0</v>
      </c>
    </row>
    <row r="108" spans="1:5" x14ac:dyDescent="0.25">
      <c r="A108" s="258" t="s">
        <v>87</v>
      </c>
      <c r="B108" s="259"/>
      <c r="C108" s="260"/>
      <c r="D108" s="44"/>
      <c r="E108" s="54">
        <f>(((((E59+E66)/C20)*E20)*D101)*D102)*C23</f>
        <v>0</v>
      </c>
    </row>
    <row r="109" spans="1:5" x14ac:dyDescent="0.25">
      <c r="A109" s="261" t="s">
        <v>88</v>
      </c>
      <c r="B109" s="262"/>
      <c r="C109" s="263"/>
      <c r="D109" s="44"/>
      <c r="E109" s="47">
        <f>SUM(E106:E108)</f>
        <v>0</v>
      </c>
    </row>
    <row r="110" spans="1:5" x14ac:dyDescent="0.25">
      <c r="A110" s="48"/>
      <c r="B110" s="48"/>
      <c r="C110" s="48"/>
      <c r="D110" s="6"/>
      <c r="E110" s="50"/>
    </row>
    <row r="111" spans="1:5" x14ac:dyDescent="0.25">
      <c r="A111" s="279" t="s">
        <v>89</v>
      </c>
      <c r="B111" s="280"/>
      <c r="C111" s="281"/>
      <c r="D111" s="8"/>
      <c r="E111" s="122" t="s">
        <v>50</v>
      </c>
    </row>
    <row r="112" spans="1:5" x14ac:dyDescent="0.25">
      <c r="A112" s="267" t="s">
        <v>90</v>
      </c>
      <c r="B112" s="268"/>
      <c r="C112" s="269"/>
      <c r="D112" s="8"/>
      <c r="E112" s="55">
        <f>-E66*C24</f>
        <v>0</v>
      </c>
    </row>
    <row r="113" spans="1:5" x14ac:dyDescent="0.25">
      <c r="A113" s="270" t="s">
        <v>91</v>
      </c>
      <c r="B113" s="271"/>
      <c r="C113" s="272"/>
      <c r="D113" s="11"/>
      <c r="E113" s="56">
        <f>SUM(E112)</f>
        <v>0</v>
      </c>
    </row>
    <row r="114" spans="1:5" x14ac:dyDescent="0.25">
      <c r="A114" s="124"/>
      <c r="B114" s="125"/>
      <c r="C114" s="126"/>
      <c r="D114" s="11"/>
      <c r="E114" s="56"/>
    </row>
    <row r="115" spans="1:5" x14ac:dyDescent="0.25">
      <c r="A115" s="273" t="s">
        <v>92</v>
      </c>
      <c r="B115" s="274"/>
      <c r="C115" s="274"/>
      <c r="D115" s="275"/>
      <c r="E115" s="122" t="s">
        <v>50</v>
      </c>
    </row>
    <row r="116" spans="1:5" x14ac:dyDescent="0.25">
      <c r="A116" s="264" t="s">
        <v>79</v>
      </c>
      <c r="B116" s="265"/>
      <c r="C116" s="265"/>
      <c r="D116" s="266"/>
      <c r="E116" s="47">
        <f>E103</f>
        <v>0</v>
      </c>
    </row>
    <row r="117" spans="1:5" x14ac:dyDescent="0.25">
      <c r="A117" s="264" t="s">
        <v>84</v>
      </c>
      <c r="B117" s="265"/>
      <c r="C117" s="265"/>
      <c r="D117" s="266"/>
      <c r="E117" s="47">
        <f>E109</f>
        <v>0</v>
      </c>
    </row>
    <row r="118" spans="1:5" x14ac:dyDescent="0.25">
      <c r="A118" s="276" t="s">
        <v>89</v>
      </c>
      <c r="B118" s="277"/>
      <c r="C118" s="277"/>
      <c r="D118" s="278"/>
      <c r="E118" s="56">
        <f>E113</f>
        <v>0</v>
      </c>
    </row>
    <row r="119" spans="1:5" x14ac:dyDescent="0.25">
      <c r="A119" s="238" t="s">
        <v>93</v>
      </c>
      <c r="B119" s="239"/>
      <c r="C119" s="240"/>
      <c r="D119" s="8"/>
      <c r="E119" s="60">
        <f>SUM(E116:E118)</f>
        <v>0</v>
      </c>
    </row>
    <row r="120" spans="1:5" x14ac:dyDescent="0.25">
      <c r="A120" s="26"/>
      <c r="B120" s="26"/>
      <c r="C120" s="26"/>
      <c r="D120" s="26"/>
      <c r="E120" s="26"/>
    </row>
    <row r="121" spans="1:5" x14ac:dyDescent="0.25">
      <c r="A121" s="232" t="s">
        <v>94</v>
      </c>
      <c r="B121" s="233"/>
      <c r="C121" s="233"/>
      <c r="D121" s="233"/>
      <c r="E121" s="234"/>
    </row>
    <row r="122" spans="1:5" x14ac:dyDescent="0.25">
      <c r="A122" s="241" t="s">
        <v>95</v>
      </c>
      <c r="B122" s="242"/>
      <c r="C122" s="242"/>
      <c r="D122" s="242"/>
      <c r="E122" s="243"/>
    </row>
    <row r="123" spans="1:5" ht="30" x14ac:dyDescent="0.25">
      <c r="A123" s="205" t="s">
        <v>96</v>
      </c>
      <c r="B123" s="205"/>
      <c r="C123" s="61">
        <f>(E59+E95+E119)/D46</f>
        <v>0</v>
      </c>
      <c r="D123" s="62" t="s">
        <v>97</v>
      </c>
      <c r="E123" s="123" t="s">
        <v>50</v>
      </c>
    </row>
    <row r="124" spans="1:5" x14ac:dyDescent="0.25">
      <c r="A124" s="267" t="s">
        <v>32</v>
      </c>
      <c r="B124" s="268"/>
      <c r="C124" s="269"/>
      <c r="D124" s="63">
        <v>20.712299999999999</v>
      </c>
      <c r="E124" s="64">
        <f>(C123*D124)/12</f>
        <v>0</v>
      </c>
    </row>
    <row r="125" spans="1:5" x14ac:dyDescent="0.25">
      <c r="A125" s="267" t="s">
        <v>33</v>
      </c>
      <c r="B125" s="268"/>
      <c r="C125" s="269"/>
      <c r="D125" s="63">
        <v>1</v>
      </c>
      <c r="E125" s="64">
        <f>(C123*D125)/12</f>
        <v>0</v>
      </c>
    </row>
    <row r="126" spans="1:5" x14ac:dyDescent="0.25">
      <c r="A126" s="267" t="s">
        <v>34</v>
      </c>
      <c r="B126" s="268"/>
      <c r="C126" s="269"/>
      <c r="D126" s="63">
        <v>1.7</v>
      </c>
      <c r="E126" s="65">
        <f>(C123*D126)/12</f>
        <v>0</v>
      </c>
    </row>
    <row r="127" spans="1:5" x14ac:dyDescent="0.25">
      <c r="A127" s="267" t="s">
        <v>35</v>
      </c>
      <c r="B127" s="268"/>
      <c r="C127" s="269"/>
      <c r="D127" s="63">
        <v>3.4521000000000002</v>
      </c>
      <c r="E127" s="64">
        <f>(C123*D127)/12</f>
        <v>0</v>
      </c>
    </row>
    <row r="128" spans="1:5" x14ac:dyDescent="0.25">
      <c r="A128" s="267" t="s">
        <v>36</v>
      </c>
      <c r="B128" s="268"/>
      <c r="C128" s="269"/>
      <c r="D128" s="63">
        <v>0.30630000000000002</v>
      </c>
      <c r="E128" s="64">
        <f>(C123*D128)/12</f>
        <v>0</v>
      </c>
    </row>
    <row r="129" spans="1:5" x14ac:dyDescent="0.25">
      <c r="A129" s="267" t="s">
        <v>37</v>
      </c>
      <c r="B129" s="268"/>
      <c r="C129" s="269"/>
      <c r="D129" s="63">
        <v>4.1500000000000002E-2</v>
      </c>
      <c r="E129" s="64">
        <f>(C123*D129)/12</f>
        <v>0</v>
      </c>
    </row>
    <row r="130" spans="1:5" x14ac:dyDescent="0.25">
      <c r="A130" s="267" t="s">
        <v>38</v>
      </c>
      <c r="B130" s="268"/>
      <c r="C130" s="269"/>
      <c r="D130" s="63">
        <v>4.8899999999999999E-2</v>
      </c>
      <c r="E130" s="64">
        <f>(C123*D130)/12</f>
        <v>0</v>
      </c>
    </row>
    <row r="131" spans="1:5" x14ac:dyDescent="0.25">
      <c r="A131" s="267" t="s">
        <v>39</v>
      </c>
      <c r="B131" s="268"/>
      <c r="C131" s="269"/>
      <c r="D131" s="63">
        <v>0.02</v>
      </c>
      <c r="E131" s="64">
        <f>(C123*D131)/12</f>
        <v>0</v>
      </c>
    </row>
    <row r="132" spans="1:5" x14ac:dyDescent="0.25">
      <c r="A132" s="267" t="s">
        <v>40</v>
      </c>
      <c r="B132" s="268"/>
      <c r="C132" s="269"/>
      <c r="D132" s="63">
        <v>4.0000000000000001E-3</v>
      </c>
      <c r="E132" s="64">
        <f>(C123*D132)/12</f>
        <v>0</v>
      </c>
    </row>
    <row r="133" spans="1:5" x14ac:dyDescent="0.25">
      <c r="A133" s="267" t="s">
        <v>41</v>
      </c>
      <c r="B133" s="268"/>
      <c r="C133" s="269"/>
      <c r="D133" s="63">
        <v>0.06</v>
      </c>
      <c r="E133" s="64">
        <f>(C123*D133)/12</f>
        <v>0</v>
      </c>
    </row>
    <row r="134" spans="1:5" x14ac:dyDescent="0.25">
      <c r="A134" s="267" t="s">
        <v>42</v>
      </c>
      <c r="B134" s="268"/>
      <c r="C134" s="269"/>
      <c r="D134" s="63">
        <v>3.282</v>
      </c>
      <c r="E134" s="64">
        <f>(C123*D134)/12</f>
        <v>0</v>
      </c>
    </row>
    <row r="135" spans="1:5" x14ac:dyDescent="0.25">
      <c r="A135" s="267" t="s">
        <v>43</v>
      </c>
      <c r="B135" s="268"/>
      <c r="C135" s="269"/>
      <c r="D135" s="63">
        <v>1.32E-2</v>
      </c>
      <c r="E135" s="64">
        <f>(C123*D135)/12</f>
        <v>0</v>
      </c>
    </row>
    <row r="136" spans="1:5" x14ac:dyDescent="0.25">
      <c r="A136" s="238" t="s">
        <v>98</v>
      </c>
      <c r="B136" s="239"/>
      <c r="C136" s="240"/>
      <c r="D136" s="66">
        <f>SUM(D124:D135)</f>
        <v>30.6403</v>
      </c>
      <c r="E136" s="39">
        <f>SUM(E124:E135)</f>
        <v>0</v>
      </c>
    </row>
    <row r="137" spans="1:5" x14ac:dyDescent="0.25">
      <c r="A137" s="118"/>
      <c r="B137" s="119"/>
      <c r="C137" s="119"/>
      <c r="D137" s="69"/>
      <c r="E137" s="70"/>
    </row>
    <row r="138" spans="1:5" x14ac:dyDescent="0.25">
      <c r="A138" s="232" t="s">
        <v>99</v>
      </c>
      <c r="B138" s="233"/>
      <c r="C138" s="233"/>
      <c r="D138" s="233"/>
      <c r="E138" s="234"/>
    </row>
    <row r="139" spans="1:5" x14ac:dyDescent="0.25">
      <c r="A139" s="298" t="s">
        <v>100</v>
      </c>
      <c r="B139" s="299"/>
      <c r="C139" s="299"/>
      <c r="D139" s="300"/>
      <c r="E139" s="123" t="s">
        <v>50</v>
      </c>
    </row>
    <row r="140" spans="1:5" x14ac:dyDescent="0.25">
      <c r="A140" s="314" t="s">
        <v>143</v>
      </c>
      <c r="B140" s="315"/>
      <c r="C140" s="315"/>
      <c r="D140" s="316"/>
      <c r="E140" s="64" t="e">
        <f>Uniformes!J9</f>
        <v>#DIV/0!</v>
      </c>
    </row>
    <row r="141" spans="1:5" x14ac:dyDescent="0.25">
      <c r="A141" s="282" t="s">
        <v>101</v>
      </c>
      <c r="B141" s="282"/>
      <c r="C141" s="282"/>
      <c r="D141" s="282"/>
      <c r="E141" s="39" t="e">
        <f>SUM(E140:E140)</f>
        <v>#DIV/0!</v>
      </c>
    </row>
    <row r="142" spans="1:5" x14ac:dyDescent="0.25">
      <c r="A142" s="37"/>
      <c r="B142" s="37"/>
      <c r="C142" s="37"/>
      <c r="D142" s="37"/>
      <c r="E142" s="40"/>
    </row>
    <row r="143" spans="1:5" x14ac:dyDescent="0.25">
      <c r="A143" s="232" t="s">
        <v>102</v>
      </c>
      <c r="B143" s="233"/>
      <c r="C143" s="233"/>
      <c r="D143" s="234"/>
      <c r="E143" s="123" t="s">
        <v>50</v>
      </c>
    </row>
    <row r="144" spans="1:5" x14ac:dyDescent="0.25">
      <c r="A144" s="264" t="s">
        <v>103</v>
      </c>
      <c r="B144" s="265"/>
      <c r="C144" s="265"/>
      <c r="D144" s="266"/>
      <c r="E144" s="64">
        <f>E59</f>
        <v>0</v>
      </c>
    </row>
    <row r="145" spans="1:5" x14ac:dyDescent="0.25">
      <c r="A145" s="264" t="s">
        <v>104</v>
      </c>
      <c r="B145" s="265"/>
      <c r="C145" s="265"/>
      <c r="D145" s="266"/>
      <c r="E145" s="64">
        <f>E95</f>
        <v>0</v>
      </c>
    </row>
    <row r="146" spans="1:5" x14ac:dyDescent="0.25">
      <c r="A146" s="264" t="s">
        <v>105</v>
      </c>
      <c r="B146" s="265"/>
      <c r="C146" s="265"/>
      <c r="D146" s="266"/>
      <c r="E146" s="64">
        <f>E119</f>
        <v>0</v>
      </c>
    </row>
    <row r="147" spans="1:5" x14ac:dyDescent="0.25">
      <c r="A147" s="264" t="s">
        <v>106</v>
      </c>
      <c r="B147" s="265"/>
      <c r="C147" s="265"/>
      <c r="D147" s="266"/>
      <c r="E147" s="64">
        <f>E136</f>
        <v>0</v>
      </c>
    </row>
    <row r="148" spans="1:5" x14ac:dyDescent="0.25">
      <c r="A148" s="284" t="s">
        <v>107</v>
      </c>
      <c r="B148" s="285"/>
      <c r="C148" s="285"/>
      <c r="D148" s="286"/>
      <c r="E148" s="64" t="e">
        <f>E141</f>
        <v>#DIV/0!</v>
      </c>
    </row>
    <row r="149" spans="1:5" x14ac:dyDescent="0.25">
      <c r="A149" s="287" t="s">
        <v>101</v>
      </c>
      <c r="B149" s="288"/>
      <c r="C149" s="288"/>
      <c r="D149" s="289"/>
      <c r="E149" s="39" t="e">
        <f>SUM(E144:E148)</f>
        <v>#DIV/0!</v>
      </c>
    </row>
    <row r="151" spans="1:5" x14ac:dyDescent="0.25">
      <c r="A151" s="290" t="s">
        <v>108</v>
      </c>
      <c r="B151" s="290"/>
      <c r="C151" s="290"/>
      <c r="D151" s="290"/>
      <c r="E151" s="290"/>
    </row>
    <row r="152" spans="1:5" x14ac:dyDescent="0.25">
      <c r="A152" s="235"/>
      <c r="B152" s="237"/>
      <c r="C152" s="123" t="s">
        <v>109</v>
      </c>
      <c r="D152" s="123" t="s">
        <v>110</v>
      </c>
      <c r="E152" s="123" t="s">
        <v>50</v>
      </c>
    </row>
    <row r="153" spans="1:5" x14ac:dyDescent="0.25">
      <c r="A153" s="220" t="s">
        <v>111</v>
      </c>
      <c r="B153" s="222"/>
      <c r="C153" s="72" t="e">
        <f>E149</f>
        <v>#DIV/0!</v>
      </c>
      <c r="D153" s="28">
        <v>0.03</v>
      </c>
      <c r="E153" s="72" t="e">
        <f>C153*D153</f>
        <v>#DIV/0!</v>
      </c>
    </row>
    <row r="154" spans="1:5" x14ac:dyDescent="0.25">
      <c r="A154" s="220" t="s">
        <v>112</v>
      </c>
      <c r="B154" s="222"/>
      <c r="C154" s="72" t="e">
        <f>E149+E153</f>
        <v>#DIV/0!</v>
      </c>
      <c r="D154" s="28">
        <v>0.03</v>
      </c>
      <c r="E154" s="72" t="e">
        <f>C154*D154</f>
        <v>#DIV/0!</v>
      </c>
    </row>
    <row r="155" spans="1:5" x14ac:dyDescent="0.25">
      <c r="A155" s="241" t="s">
        <v>113</v>
      </c>
      <c r="B155" s="242"/>
      <c r="C155" s="242"/>
      <c r="D155" s="242"/>
      <c r="E155" s="243"/>
    </row>
    <row r="156" spans="1:5" x14ac:dyDescent="0.25">
      <c r="A156" s="220" t="s">
        <v>114</v>
      </c>
      <c r="B156" s="222"/>
      <c r="C156" s="64" t="e">
        <f>(C154+E154)/((100-6.65)/100)</f>
        <v>#DIV/0!</v>
      </c>
      <c r="D156" s="28">
        <v>6.4999999999999997E-3</v>
      </c>
      <c r="E156" s="73" t="e">
        <f>C156*D156</f>
        <v>#DIV/0!</v>
      </c>
    </row>
    <row r="157" spans="1:5" x14ac:dyDescent="0.25">
      <c r="A157" s="220" t="s">
        <v>115</v>
      </c>
      <c r="B157" s="222"/>
      <c r="C157" s="64" t="e">
        <f>(C154+E154)/((100-6.65)/100)</f>
        <v>#DIV/0!</v>
      </c>
      <c r="D157" s="28">
        <v>0.03</v>
      </c>
      <c r="E157" s="73" t="e">
        <f>C157*D157</f>
        <v>#DIV/0!</v>
      </c>
    </row>
    <row r="158" spans="1:5" x14ac:dyDescent="0.25">
      <c r="A158" s="220" t="s">
        <v>116</v>
      </c>
      <c r="B158" s="222"/>
      <c r="C158" s="64" t="e">
        <f>(C154+E154)/((100-6.65)/100)</f>
        <v>#DIV/0!</v>
      </c>
      <c r="D158" s="28">
        <v>0.03</v>
      </c>
      <c r="E158" s="73" t="e">
        <f>C158*D158</f>
        <v>#DIV/0!</v>
      </c>
    </row>
    <row r="159" spans="1:5" x14ac:dyDescent="0.25">
      <c r="A159" s="238" t="s">
        <v>117</v>
      </c>
      <c r="B159" s="239"/>
      <c r="C159" s="240"/>
      <c r="D159" s="31">
        <f>SUM(D156:D158)</f>
        <v>6.6500000000000004E-2</v>
      </c>
      <c r="E159" s="39" t="e">
        <f>SUM(E156:E158)</f>
        <v>#DIV/0!</v>
      </c>
    </row>
    <row r="160" spans="1:5" x14ac:dyDescent="0.25">
      <c r="A160" s="238" t="s">
        <v>118</v>
      </c>
      <c r="B160" s="239"/>
      <c r="C160" s="239"/>
      <c r="D160" s="74">
        <f>D153+D154+D159</f>
        <v>0.1265</v>
      </c>
      <c r="E160" s="75" t="e">
        <f>E153+E154+E159</f>
        <v>#DIV/0!</v>
      </c>
    </row>
    <row r="162" spans="1:5" x14ac:dyDescent="0.25">
      <c r="A162" s="232" t="s">
        <v>119</v>
      </c>
      <c r="B162" s="233"/>
      <c r="C162" s="233"/>
      <c r="D162" s="233"/>
      <c r="E162" s="122" t="s">
        <v>50</v>
      </c>
    </row>
    <row r="163" spans="1:5" x14ac:dyDescent="0.25">
      <c r="A163" s="283" t="s">
        <v>103</v>
      </c>
      <c r="B163" s="283"/>
      <c r="C163" s="283"/>
      <c r="D163" s="283"/>
      <c r="E163" s="64">
        <f>E59</f>
        <v>0</v>
      </c>
    </row>
    <row r="164" spans="1:5" x14ac:dyDescent="0.25">
      <c r="A164" s="283" t="s">
        <v>104</v>
      </c>
      <c r="B164" s="283"/>
      <c r="C164" s="283"/>
      <c r="D164" s="283"/>
      <c r="E164" s="64">
        <f>E95</f>
        <v>0</v>
      </c>
    </row>
    <row r="165" spans="1:5" x14ac:dyDescent="0.25">
      <c r="A165" s="283" t="s">
        <v>105</v>
      </c>
      <c r="B165" s="283"/>
      <c r="C165" s="283"/>
      <c r="D165" s="283"/>
      <c r="E165" s="64">
        <f>E119</f>
        <v>0</v>
      </c>
    </row>
    <row r="166" spans="1:5" x14ac:dyDescent="0.25">
      <c r="A166" s="283" t="s">
        <v>106</v>
      </c>
      <c r="B166" s="283"/>
      <c r="C166" s="283"/>
      <c r="D166" s="283"/>
      <c r="E166" s="76">
        <f>E147</f>
        <v>0</v>
      </c>
    </row>
    <row r="167" spans="1:5" x14ac:dyDescent="0.25">
      <c r="A167" s="311" t="s">
        <v>107</v>
      </c>
      <c r="B167" s="311"/>
      <c r="C167" s="311"/>
      <c r="D167" s="311"/>
      <c r="E167" s="64" t="e">
        <f>E148</f>
        <v>#DIV/0!</v>
      </c>
    </row>
    <row r="168" spans="1:5" x14ac:dyDescent="0.25">
      <c r="A168" s="312" t="s">
        <v>120</v>
      </c>
      <c r="B168" s="312"/>
      <c r="C168" s="312"/>
      <c r="D168" s="312"/>
      <c r="E168" s="98" t="e">
        <f>E160</f>
        <v>#DIV/0!</v>
      </c>
    </row>
    <row r="169" spans="1:5" x14ac:dyDescent="0.25">
      <c r="A169" s="282" t="s">
        <v>121</v>
      </c>
      <c r="B169" s="282"/>
      <c r="C169" s="282"/>
      <c r="D169" s="282"/>
      <c r="E169" s="39" t="e">
        <f>SUM(E163:E168)</f>
        <v>#DIV/0!</v>
      </c>
    </row>
    <row r="170" spans="1:5" x14ac:dyDescent="0.25">
      <c r="A170" s="37"/>
      <c r="B170" s="37"/>
      <c r="C170" s="37"/>
      <c r="D170" s="37"/>
      <c r="E170" s="40"/>
    </row>
    <row r="171" spans="1:5" x14ac:dyDescent="0.25">
      <c r="A171" s="37"/>
      <c r="B171" s="37"/>
      <c r="C171" s="37"/>
      <c r="D171" s="37"/>
      <c r="E171" s="40"/>
    </row>
    <row r="172" spans="1:5" x14ac:dyDescent="0.25">
      <c r="A172" s="2"/>
      <c r="B172" s="2"/>
      <c r="C172" s="2"/>
      <c r="D172" s="2"/>
      <c r="E172" s="51"/>
    </row>
    <row r="173" spans="1:5" x14ac:dyDescent="0.25">
      <c r="A173" s="2"/>
      <c r="B173" s="2"/>
      <c r="C173" s="2"/>
      <c r="D173" s="2"/>
      <c r="E173" s="51"/>
    </row>
    <row r="174" spans="1:5" x14ac:dyDescent="0.25">
      <c r="A174" s="308"/>
      <c r="B174" s="308"/>
      <c r="C174" s="308"/>
      <c r="D174" s="308"/>
      <c r="E174" s="308"/>
    </row>
    <row r="175" spans="1:5" x14ac:dyDescent="0.25">
      <c r="A175" s="166"/>
      <c r="B175" s="166"/>
      <c r="C175" s="166"/>
      <c r="D175" s="166"/>
      <c r="E175" s="166"/>
    </row>
    <row r="176" spans="1:5" x14ac:dyDescent="0.25">
      <c r="A176" s="99"/>
      <c r="B176" s="99"/>
      <c r="C176" s="99"/>
      <c r="D176" s="99"/>
      <c r="E176" s="99"/>
    </row>
    <row r="177" spans="1:5" x14ac:dyDescent="0.25">
      <c r="A177" s="116"/>
      <c r="B177" s="292"/>
      <c r="C177" s="292"/>
      <c r="D177" s="292"/>
      <c r="E177" s="292"/>
    </row>
    <row r="178" spans="1:5" x14ac:dyDescent="0.25">
      <c r="A178" s="2"/>
      <c r="B178" s="2"/>
      <c r="C178" s="2"/>
      <c r="D178" s="2"/>
      <c r="E178" s="51"/>
    </row>
    <row r="179" spans="1:5" x14ac:dyDescent="0.25">
      <c r="A179" s="37"/>
      <c r="B179" s="116"/>
      <c r="C179" s="10"/>
      <c r="D179" s="10"/>
      <c r="E179" s="84"/>
    </row>
    <row r="180" spans="1:5" x14ac:dyDescent="0.25">
      <c r="A180" s="86"/>
      <c r="B180" s="293"/>
      <c r="C180" s="294"/>
      <c r="D180" s="294"/>
      <c r="E180" s="294"/>
    </row>
    <row r="181" spans="1:5" s="77" customFormat="1" x14ac:dyDescent="0.25">
      <c r="A181" s="37"/>
      <c r="B181" s="87"/>
      <c r="C181" s="88"/>
      <c r="D181" s="89"/>
      <c r="E181" s="71"/>
    </row>
    <row r="182" spans="1:5" x14ac:dyDescent="0.25">
      <c r="A182" s="37"/>
      <c r="B182" s="90"/>
      <c r="C182" s="88"/>
      <c r="D182" s="89"/>
      <c r="E182" s="71"/>
    </row>
    <row r="183" spans="1:5" x14ac:dyDescent="0.25">
      <c r="A183" s="37"/>
      <c r="B183" s="295"/>
      <c r="C183" s="295"/>
      <c r="D183" s="295"/>
      <c r="E183" s="295"/>
    </row>
    <row r="184" spans="1:5" x14ac:dyDescent="0.25">
      <c r="A184" s="37"/>
      <c r="B184" s="87"/>
      <c r="C184" s="88"/>
      <c r="D184" s="89"/>
      <c r="E184" s="71"/>
    </row>
    <row r="185" spans="1:5" x14ac:dyDescent="0.25">
      <c r="A185" s="48"/>
      <c r="B185" s="87"/>
      <c r="C185" s="88"/>
      <c r="D185" s="89"/>
      <c r="E185" s="71"/>
    </row>
    <row r="186" spans="1:5" x14ac:dyDescent="0.25">
      <c r="A186" s="48"/>
      <c r="B186" s="292"/>
      <c r="C186" s="292"/>
      <c r="D186" s="292"/>
      <c r="E186" s="292"/>
    </row>
    <row r="187" spans="1:5" x14ac:dyDescent="0.25">
      <c r="A187" s="48"/>
      <c r="B187" s="116"/>
      <c r="C187" s="116"/>
      <c r="D187" s="116"/>
      <c r="E187" s="116"/>
    </row>
    <row r="188" spans="1:5" x14ac:dyDescent="0.25">
      <c r="A188" s="37"/>
      <c r="B188" s="37"/>
      <c r="C188" s="88"/>
      <c r="D188" s="91"/>
      <c r="E188" s="40"/>
    </row>
    <row r="189" spans="1:5" x14ac:dyDescent="0.25">
      <c r="A189" s="205" t="s">
        <v>149</v>
      </c>
      <c r="B189" s="205"/>
      <c r="C189" s="205"/>
      <c r="D189" s="205"/>
      <c r="E189" s="205"/>
    </row>
    <row r="190" spans="1:5" x14ac:dyDescent="0.25">
      <c r="A190" s="115"/>
      <c r="B190" s="123"/>
      <c r="C190" s="123"/>
      <c r="D190" s="123" t="s">
        <v>128</v>
      </c>
      <c r="E190" s="123"/>
    </row>
    <row r="191" spans="1:5" x14ac:dyDescent="0.25">
      <c r="A191" s="204" t="s">
        <v>130</v>
      </c>
      <c r="B191" s="204"/>
      <c r="C191" s="204"/>
      <c r="D191" s="76" t="e">
        <f>E169</f>
        <v>#DIV/0!</v>
      </c>
      <c r="E191" s="168"/>
    </row>
    <row r="192" spans="1:5" x14ac:dyDescent="0.25">
      <c r="A192" s="174"/>
      <c r="B192" s="175"/>
      <c r="C192" s="175"/>
      <c r="D192" s="123" t="s">
        <v>128</v>
      </c>
      <c r="E192" s="123" t="s">
        <v>154</v>
      </c>
    </row>
    <row r="193" spans="1:5" x14ac:dyDescent="0.25">
      <c r="A193" s="206" t="s">
        <v>152</v>
      </c>
      <c r="B193" s="206"/>
      <c r="C193" s="176">
        <f>C48</f>
        <v>1</v>
      </c>
      <c r="D193" s="177" t="e">
        <f>D191*C193</f>
        <v>#DIV/0!</v>
      </c>
      <c r="E193" s="181" t="e">
        <f>D193*D44</f>
        <v>#DIV/0!</v>
      </c>
    </row>
    <row r="194" spans="1:5" x14ac:dyDescent="0.25">
      <c r="A194" s="206" t="s">
        <v>153</v>
      </c>
      <c r="B194" s="206"/>
      <c r="C194" s="176">
        <f>C49</f>
        <v>1</v>
      </c>
      <c r="D194" s="177" t="e">
        <f>D191*C194</f>
        <v>#DIV/0!</v>
      </c>
      <c r="E194" s="180" t="e">
        <f>D194*D44</f>
        <v>#DIV/0!</v>
      </c>
    </row>
    <row r="195" spans="1:5" x14ac:dyDescent="0.25">
      <c r="A195" s="298"/>
      <c r="B195" s="300"/>
      <c r="C195" s="179">
        <f>SUM(C193:C194)</f>
        <v>2</v>
      </c>
      <c r="D195" s="178" t="e">
        <f>SUM(D193:D194)</f>
        <v>#DIV/0!</v>
      </c>
      <c r="E195" s="178" t="e">
        <f>SUM(E193:E194)</f>
        <v>#DIV/0!</v>
      </c>
    </row>
    <row r="196" spans="1:5" x14ac:dyDescent="0.25">
      <c r="A196" s="92"/>
      <c r="B196" s="93"/>
      <c r="C196" s="81"/>
      <c r="D196" s="51"/>
      <c r="E196" s="51"/>
    </row>
    <row r="197" spans="1:5" x14ac:dyDescent="0.25">
      <c r="A197" s="94"/>
      <c r="B197" s="95"/>
      <c r="C197" s="96"/>
      <c r="D197" s="89"/>
      <c r="E197" s="83"/>
    </row>
    <row r="198" spans="1:5" x14ac:dyDescent="0.25">
      <c r="A198" s="37"/>
      <c r="B198" s="90"/>
      <c r="C198" s="88"/>
      <c r="D198" s="89"/>
      <c r="E198" s="71"/>
    </row>
    <row r="199" spans="1:5" x14ac:dyDescent="0.25">
      <c r="A199" s="37"/>
      <c r="B199" s="87"/>
      <c r="C199" s="88"/>
      <c r="D199" s="89"/>
      <c r="E199" s="71"/>
    </row>
    <row r="200" spans="1:5" x14ac:dyDescent="0.25">
      <c r="A200" s="37"/>
      <c r="B200" s="90"/>
      <c r="C200" s="88"/>
      <c r="D200" s="89"/>
      <c r="E200" s="71"/>
    </row>
    <row r="201" spans="1:5" x14ac:dyDescent="0.25">
      <c r="A201" s="94"/>
      <c r="B201" s="97"/>
      <c r="C201" s="96"/>
      <c r="D201" s="89"/>
      <c r="E201" s="83"/>
    </row>
    <row r="202" spans="1:5" x14ac:dyDescent="0.25">
      <c r="A202" s="94"/>
      <c r="B202" s="95"/>
      <c r="C202" s="96"/>
      <c r="D202" s="89"/>
      <c r="E202" s="83"/>
    </row>
    <row r="203" spans="1:5" x14ac:dyDescent="0.25">
      <c r="A203" s="37"/>
      <c r="B203" s="90"/>
      <c r="C203" s="88"/>
      <c r="D203" s="89"/>
      <c r="E203" s="71"/>
    </row>
    <row r="204" spans="1:5" x14ac:dyDescent="0.25">
      <c r="A204" s="37"/>
      <c r="B204" s="87"/>
      <c r="C204" s="88"/>
      <c r="D204" s="89"/>
      <c r="E204" s="71"/>
    </row>
    <row r="205" spans="1:5" x14ac:dyDescent="0.25">
      <c r="A205" s="48"/>
      <c r="B205" s="87"/>
      <c r="C205" s="88"/>
      <c r="D205" s="89"/>
      <c r="E205" s="71"/>
    </row>
    <row r="206" spans="1:5" x14ac:dyDescent="0.25">
      <c r="A206" s="48"/>
      <c r="B206" s="87"/>
      <c r="C206" s="88"/>
      <c r="D206" s="89"/>
      <c r="E206" s="71"/>
    </row>
    <row r="207" spans="1:5" x14ac:dyDescent="0.25">
      <c r="A207" s="37"/>
      <c r="B207" s="37"/>
      <c r="C207" s="88"/>
      <c r="D207" s="91"/>
      <c r="E207" s="40"/>
    </row>
    <row r="208" spans="1:5" x14ac:dyDescent="0.25">
      <c r="A208" s="51"/>
      <c r="B208" s="51"/>
      <c r="C208" s="51"/>
      <c r="D208" s="51"/>
      <c r="E208" s="51"/>
    </row>
    <row r="209" spans="1:3" x14ac:dyDescent="0.25">
      <c r="A209" s="79"/>
      <c r="B209" s="80"/>
    </row>
    <row r="210" spans="1:3" x14ac:dyDescent="0.25">
      <c r="A210" s="79"/>
      <c r="B210" s="80"/>
      <c r="C210" s="81"/>
    </row>
    <row r="212" spans="1:3" x14ac:dyDescent="0.25">
      <c r="C212" s="78"/>
    </row>
  </sheetData>
  <mergeCells count="152">
    <mergeCell ref="A189:E189"/>
    <mergeCell ref="A191:C191"/>
    <mergeCell ref="A193:B193"/>
    <mergeCell ref="A194:B194"/>
    <mergeCell ref="A195:B195"/>
    <mergeCell ref="A169:D169"/>
    <mergeCell ref="A174:E174"/>
    <mergeCell ref="B177:E177"/>
    <mergeCell ref="B180:E180"/>
    <mergeCell ref="B183:E183"/>
    <mergeCell ref="B186:E186"/>
    <mergeCell ref="A163:D163"/>
    <mergeCell ref="A164:D164"/>
    <mergeCell ref="A165:D165"/>
    <mergeCell ref="A166:D166"/>
    <mergeCell ref="A167:D167"/>
    <mergeCell ref="A168:D168"/>
    <mergeCell ref="A156:B156"/>
    <mergeCell ref="A157:B157"/>
    <mergeCell ref="A158:B158"/>
    <mergeCell ref="A159:C159"/>
    <mergeCell ref="A160:C160"/>
    <mergeCell ref="A162:D162"/>
    <mergeCell ref="A149:D149"/>
    <mergeCell ref="A151:E151"/>
    <mergeCell ref="A152:B152"/>
    <mergeCell ref="A153:B153"/>
    <mergeCell ref="A154:B154"/>
    <mergeCell ref="A155:E155"/>
    <mergeCell ref="A143:D143"/>
    <mergeCell ref="A144:D144"/>
    <mergeCell ref="A145:D145"/>
    <mergeCell ref="A146:D146"/>
    <mergeCell ref="A147:D147"/>
    <mergeCell ref="A148:D148"/>
    <mergeCell ref="A135:C135"/>
    <mergeCell ref="A136:C136"/>
    <mergeCell ref="A138:E138"/>
    <mergeCell ref="A139:D139"/>
    <mergeCell ref="A140:D140"/>
    <mergeCell ref="A141:D141"/>
    <mergeCell ref="A129:C129"/>
    <mergeCell ref="A130:C130"/>
    <mergeCell ref="A131:C131"/>
    <mergeCell ref="A132:C132"/>
    <mergeCell ref="A133:C133"/>
    <mergeCell ref="A134:C134"/>
    <mergeCell ref="A123:B123"/>
    <mergeCell ref="A124:C124"/>
    <mergeCell ref="A125:C125"/>
    <mergeCell ref="A126:C126"/>
    <mergeCell ref="A127:C127"/>
    <mergeCell ref="A128:C128"/>
    <mergeCell ref="A116:D116"/>
    <mergeCell ref="A117:D117"/>
    <mergeCell ref="A118:D118"/>
    <mergeCell ref="A119:C119"/>
    <mergeCell ref="A121:E121"/>
    <mergeCell ref="A122:E122"/>
    <mergeCell ref="A108:C108"/>
    <mergeCell ref="A109:C109"/>
    <mergeCell ref="A111:C111"/>
    <mergeCell ref="A112:C112"/>
    <mergeCell ref="A113:C113"/>
    <mergeCell ref="A115:D115"/>
    <mergeCell ref="A101:C101"/>
    <mergeCell ref="A102:C102"/>
    <mergeCell ref="A103:C103"/>
    <mergeCell ref="A105:C105"/>
    <mergeCell ref="A106:C106"/>
    <mergeCell ref="A107:C107"/>
    <mergeCell ref="A93:D93"/>
    <mergeCell ref="A94:D94"/>
    <mergeCell ref="A95:D95"/>
    <mergeCell ref="A97:E97"/>
    <mergeCell ref="A99:C99"/>
    <mergeCell ref="A100:C100"/>
    <mergeCell ref="A86:D86"/>
    <mergeCell ref="A87:D87"/>
    <mergeCell ref="A88:D88"/>
    <mergeCell ref="A90:E90"/>
    <mergeCell ref="A91:D91"/>
    <mergeCell ref="A92:D92"/>
    <mergeCell ref="A79:C79"/>
    <mergeCell ref="A81:E81"/>
    <mergeCell ref="A82:D82"/>
    <mergeCell ref="A83:D83"/>
    <mergeCell ref="A84:D84"/>
    <mergeCell ref="A85:D85"/>
    <mergeCell ref="A73:C73"/>
    <mergeCell ref="A74:C74"/>
    <mergeCell ref="A75:C75"/>
    <mergeCell ref="A76:C76"/>
    <mergeCell ref="A77:C77"/>
    <mergeCell ref="A78:C78"/>
    <mergeCell ref="A66:D66"/>
    <mergeCell ref="A68:E68"/>
    <mergeCell ref="A69:B69"/>
    <mergeCell ref="A70:C70"/>
    <mergeCell ref="A71:C71"/>
    <mergeCell ref="A72:C72"/>
    <mergeCell ref="A59:D59"/>
    <mergeCell ref="A61:E61"/>
    <mergeCell ref="A62:E62"/>
    <mergeCell ref="A63:C63"/>
    <mergeCell ref="A64:C64"/>
    <mergeCell ref="A65:C65"/>
    <mergeCell ref="A48:B48"/>
    <mergeCell ref="A49:B49"/>
    <mergeCell ref="A52:E52"/>
    <mergeCell ref="A54:E54"/>
    <mergeCell ref="A57:C57"/>
    <mergeCell ref="A58:C58"/>
    <mergeCell ref="A41:D41"/>
    <mergeCell ref="A42:D42"/>
    <mergeCell ref="A43:D43"/>
    <mergeCell ref="A45:C45"/>
    <mergeCell ref="A46:C46"/>
    <mergeCell ref="A47:B47"/>
    <mergeCell ref="A19:B19"/>
    <mergeCell ref="A21:C21"/>
    <mergeCell ref="A24:B24"/>
    <mergeCell ref="A26:E26"/>
    <mergeCell ref="A27:A28"/>
    <mergeCell ref="B27:B28"/>
    <mergeCell ref="C27:C28"/>
    <mergeCell ref="D27:E27"/>
    <mergeCell ref="A13:B13"/>
    <mergeCell ref="A14:B14"/>
    <mergeCell ref="A15:B15"/>
    <mergeCell ref="A16:B16"/>
    <mergeCell ref="A17:B17"/>
    <mergeCell ref="A18:E18"/>
    <mergeCell ref="A11:B11"/>
    <mergeCell ref="C11:E11"/>
    <mergeCell ref="A12:B12"/>
    <mergeCell ref="C12:E12"/>
    <mergeCell ref="A7:B7"/>
    <mergeCell ref="C7:E7"/>
    <mergeCell ref="A8:B8"/>
    <mergeCell ref="C8:E8"/>
    <mergeCell ref="A9:B9"/>
    <mergeCell ref="C9:E9"/>
    <mergeCell ref="A1:E1"/>
    <mergeCell ref="A2:E2"/>
    <mergeCell ref="A3:E3"/>
    <mergeCell ref="B4:D4"/>
    <mergeCell ref="A5:E5"/>
    <mergeCell ref="A6:B6"/>
    <mergeCell ref="C6:E6"/>
    <mergeCell ref="A10:B10"/>
    <mergeCell ref="C10:E10"/>
  </mergeCells>
  <pageMargins left="0.78740157480314965" right="0.78740157480314965" top="0.59055118110236227" bottom="0.59055118110236227" header="0" footer="0"/>
  <pageSetup paperSize="9" orientation="portrait" horizontalDpi="0" verticalDpi="0" r:id="rId1"/>
  <rowBreaks count="2" manualBreakCount="2">
    <brk id="149" max="16383" man="1"/>
    <brk id="1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selection activeCell="E16" sqref="E16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6" width="10.28515625" style="100" bestFit="1" customWidth="1"/>
    <col min="7" max="12" width="9.140625" style="100"/>
    <col min="13" max="13" width="12.85546875" style="100" customWidth="1"/>
    <col min="14" max="14" width="7.7109375" style="100" customWidth="1"/>
    <col min="15" max="249" width="9.140625" style="100"/>
    <col min="250" max="250" width="21.28515625" style="100" customWidth="1"/>
    <col min="251" max="251" width="16.7109375" style="100" customWidth="1"/>
    <col min="252" max="252" width="14.140625" style="100" customWidth="1"/>
    <col min="253" max="253" width="13.7109375" style="100" customWidth="1"/>
    <col min="254" max="254" width="18.140625" style="100" customWidth="1"/>
    <col min="255" max="255" width="19.85546875" style="100" customWidth="1"/>
    <col min="256" max="256" width="6" style="100" customWidth="1"/>
    <col min="257" max="257" width="33.42578125" style="100" customWidth="1"/>
    <col min="258" max="258" width="12.5703125" style="100" customWidth="1"/>
    <col min="259" max="259" width="11.5703125" style="100" bestFit="1" customWidth="1"/>
    <col min="260" max="260" width="9.28515625" style="100" bestFit="1" customWidth="1"/>
    <col min="261" max="261" width="11.140625" style="100" bestFit="1" customWidth="1"/>
    <col min="262" max="262" width="10.28515625" style="100" bestFit="1" customWidth="1"/>
    <col min="263" max="268" width="9.140625" style="100"/>
    <col min="269" max="269" width="12.85546875" style="100" customWidth="1"/>
    <col min="270" max="270" width="7.7109375" style="100" customWidth="1"/>
    <col min="271" max="505" width="9.140625" style="100"/>
    <col min="506" max="506" width="21.28515625" style="100" customWidth="1"/>
    <col min="507" max="507" width="16.7109375" style="100" customWidth="1"/>
    <col min="508" max="508" width="14.140625" style="100" customWidth="1"/>
    <col min="509" max="509" width="13.7109375" style="100" customWidth="1"/>
    <col min="510" max="510" width="18.140625" style="100" customWidth="1"/>
    <col min="511" max="511" width="19.85546875" style="100" customWidth="1"/>
    <col min="512" max="512" width="6" style="100" customWidth="1"/>
    <col min="513" max="513" width="33.42578125" style="100" customWidth="1"/>
    <col min="514" max="514" width="12.5703125" style="100" customWidth="1"/>
    <col min="515" max="515" width="11.5703125" style="100" bestFit="1" customWidth="1"/>
    <col min="516" max="516" width="9.28515625" style="100" bestFit="1" customWidth="1"/>
    <col min="517" max="517" width="11.140625" style="100" bestFit="1" customWidth="1"/>
    <col min="518" max="518" width="10.28515625" style="100" bestFit="1" customWidth="1"/>
    <col min="519" max="524" width="9.140625" style="100"/>
    <col min="525" max="525" width="12.85546875" style="100" customWidth="1"/>
    <col min="526" max="526" width="7.7109375" style="100" customWidth="1"/>
    <col min="527" max="761" width="9.140625" style="100"/>
    <col min="762" max="762" width="21.28515625" style="100" customWidth="1"/>
    <col min="763" max="763" width="16.7109375" style="100" customWidth="1"/>
    <col min="764" max="764" width="14.140625" style="100" customWidth="1"/>
    <col min="765" max="765" width="13.7109375" style="100" customWidth="1"/>
    <col min="766" max="766" width="18.140625" style="100" customWidth="1"/>
    <col min="767" max="767" width="19.85546875" style="100" customWidth="1"/>
    <col min="768" max="768" width="6" style="100" customWidth="1"/>
    <col min="769" max="769" width="33.42578125" style="100" customWidth="1"/>
    <col min="770" max="770" width="12.5703125" style="100" customWidth="1"/>
    <col min="771" max="771" width="11.5703125" style="100" bestFit="1" customWidth="1"/>
    <col min="772" max="772" width="9.28515625" style="100" bestFit="1" customWidth="1"/>
    <col min="773" max="773" width="11.140625" style="100" bestFit="1" customWidth="1"/>
    <col min="774" max="774" width="10.28515625" style="100" bestFit="1" customWidth="1"/>
    <col min="775" max="780" width="9.140625" style="100"/>
    <col min="781" max="781" width="12.85546875" style="100" customWidth="1"/>
    <col min="782" max="782" width="7.7109375" style="100" customWidth="1"/>
    <col min="783" max="1017" width="9.140625" style="100"/>
    <col min="1018" max="1018" width="21.28515625" style="100" customWidth="1"/>
    <col min="1019" max="1019" width="16.7109375" style="100" customWidth="1"/>
    <col min="1020" max="1020" width="14.140625" style="100" customWidth="1"/>
    <col min="1021" max="1021" width="13.7109375" style="100" customWidth="1"/>
    <col min="1022" max="1022" width="18.140625" style="100" customWidth="1"/>
    <col min="1023" max="1023" width="19.85546875" style="100" customWidth="1"/>
    <col min="1024" max="1024" width="6" style="100" customWidth="1"/>
    <col min="1025" max="1025" width="33.42578125" style="100" customWidth="1"/>
    <col min="1026" max="1026" width="12.5703125" style="100" customWidth="1"/>
    <col min="1027" max="1027" width="11.5703125" style="100" bestFit="1" customWidth="1"/>
    <col min="1028" max="1028" width="9.28515625" style="100" bestFit="1" customWidth="1"/>
    <col min="1029" max="1029" width="11.140625" style="100" bestFit="1" customWidth="1"/>
    <col min="1030" max="1030" width="10.28515625" style="100" bestFit="1" customWidth="1"/>
    <col min="1031" max="1036" width="9.140625" style="100"/>
    <col min="1037" max="1037" width="12.85546875" style="100" customWidth="1"/>
    <col min="1038" max="1038" width="7.7109375" style="100" customWidth="1"/>
    <col min="1039" max="1273" width="9.140625" style="100"/>
    <col min="1274" max="1274" width="21.28515625" style="100" customWidth="1"/>
    <col min="1275" max="1275" width="16.7109375" style="100" customWidth="1"/>
    <col min="1276" max="1276" width="14.140625" style="100" customWidth="1"/>
    <col min="1277" max="1277" width="13.7109375" style="100" customWidth="1"/>
    <col min="1278" max="1278" width="18.140625" style="100" customWidth="1"/>
    <col min="1279" max="1279" width="19.85546875" style="100" customWidth="1"/>
    <col min="1280" max="1280" width="6" style="100" customWidth="1"/>
    <col min="1281" max="1281" width="33.42578125" style="100" customWidth="1"/>
    <col min="1282" max="1282" width="12.5703125" style="100" customWidth="1"/>
    <col min="1283" max="1283" width="11.5703125" style="100" bestFit="1" customWidth="1"/>
    <col min="1284" max="1284" width="9.28515625" style="100" bestFit="1" customWidth="1"/>
    <col min="1285" max="1285" width="11.140625" style="100" bestFit="1" customWidth="1"/>
    <col min="1286" max="1286" width="10.28515625" style="100" bestFit="1" customWidth="1"/>
    <col min="1287" max="1292" width="9.140625" style="100"/>
    <col min="1293" max="1293" width="12.85546875" style="100" customWidth="1"/>
    <col min="1294" max="1294" width="7.7109375" style="100" customWidth="1"/>
    <col min="1295" max="1529" width="9.140625" style="100"/>
    <col min="1530" max="1530" width="21.28515625" style="100" customWidth="1"/>
    <col min="1531" max="1531" width="16.7109375" style="100" customWidth="1"/>
    <col min="1532" max="1532" width="14.140625" style="100" customWidth="1"/>
    <col min="1533" max="1533" width="13.7109375" style="100" customWidth="1"/>
    <col min="1534" max="1534" width="18.140625" style="100" customWidth="1"/>
    <col min="1535" max="1535" width="19.85546875" style="100" customWidth="1"/>
    <col min="1536" max="1536" width="6" style="100" customWidth="1"/>
    <col min="1537" max="1537" width="33.42578125" style="100" customWidth="1"/>
    <col min="1538" max="1538" width="12.5703125" style="100" customWidth="1"/>
    <col min="1539" max="1539" width="11.5703125" style="100" bestFit="1" customWidth="1"/>
    <col min="1540" max="1540" width="9.28515625" style="100" bestFit="1" customWidth="1"/>
    <col min="1541" max="1541" width="11.140625" style="100" bestFit="1" customWidth="1"/>
    <col min="1542" max="1542" width="10.28515625" style="100" bestFit="1" customWidth="1"/>
    <col min="1543" max="1548" width="9.140625" style="100"/>
    <col min="1549" max="1549" width="12.85546875" style="100" customWidth="1"/>
    <col min="1550" max="1550" width="7.7109375" style="100" customWidth="1"/>
    <col min="1551" max="1785" width="9.140625" style="100"/>
    <col min="1786" max="1786" width="21.28515625" style="100" customWidth="1"/>
    <col min="1787" max="1787" width="16.7109375" style="100" customWidth="1"/>
    <col min="1788" max="1788" width="14.140625" style="100" customWidth="1"/>
    <col min="1789" max="1789" width="13.7109375" style="100" customWidth="1"/>
    <col min="1790" max="1790" width="18.140625" style="100" customWidth="1"/>
    <col min="1791" max="1791" width="19.85546875" style="100" customWidth="1"/>
    <col min="1792" max="1792" width="6" style="100" customWidth="1"/>
    <col min="1793" max="1793" width="33.42578125" style="100" customWidth="1"/>
    <col min="1794" max="1794" width="12.5703125" style="100" customWidth="1"/>
    <col min="1795" max="1795" width="11.5703125" style="100" bestFit="1" customWidth="1"/>
    <col min="1796" max="1796" width="9.28515625" style="100" bestFit="1" customWidth="1"/>
    <col min="1797" max="1797" width="11.140625" style="100" bestFit="1" customWidth="1"/>
    <col min="1798" max="1798" width="10.28515625" style="100" bestFit="1" customWidth="1"/>
    <col min="1799" max="1804" width="9.140625" style="100"/>
    <col min="1805" max="1805" width="12.85546875" style="100" customWidth="1"/>
    <col min="1806" max="1806" width="7.7109375" style="100" customWidth="1"/>
    <col min="1807" max="2041" width="9.140625" style="100"/>
    <col min="2042" max="2042" width="21.28515625" style="100" customWidth="1"/>
    <col min="2043" max="2043" width="16.7109375" style="100" customWidth="1"/>
    <col min="2044" max="2044" width="14.140625" style="100" customWidth="1"/>
    <col min="2045" max="2045" width="13.7109375" style="100" customWidth="1"/>
    <col min="2046" max="2046" width="18.140625" style="100" customWidth="1"/>
    <col min="2047" max="2047" width="19.85546875" style="100" customWidth="1"/>
    <col min="2048" max="2048" width="6" style="100" customWidth="1"/>
    <col min="2049" max="2049" width="33.42578125" style="100" customWidth="1"/>
    <col min="2050" max="2050" width="12.5703125" style="100" customWidth="1"/>
    <col min="2051" max="2051" width="11.5703125" style="100" bestFit="1" customWidth="1"/>
    <col min="2052" max="2052" width="9.28515625" style="100" bestFit="1" customWidth="1"/>
    <col min="2053" max="2053" width="11.140625" style="100" bestFit="1" customWidth="1"/>
    <col min="2054" max="2054" width="10.28515625" style="100" bestFit="1" customWidth="1"/>
    <col min="2055" max="2060" width="9.140625" style="100"/>
    <col min="2061" max="2061" width="12.85546875" style="100" customWidth="1"/>
    <col min="2062" max="2062" width="7.7109375" style="100" customWidth="1"/>
    <col min="2063" max="2297" width="9.140625" style="100"/>
    <col min="2298" max="2298" width="21.28515625" style="100" customWidth="1"/>
    <col min="2299" max="2299" width="16.7109375" style="100" customWidth="1"/>
    <col min="2300" max="2300" width="14.140625" style="100" customWidth="1"/>
    <col min="2301" max="2301" width="13.7109375" style="100" customWidth="1"/>
    <col min="2302" max="2302" width="18.140625" style="100" customWidth="1"/>
    <col min="2303" max="2303" width="19.85546875" style="100" customWidth="1"/>
    <col min="2304" max="2304" width="6" style="100" customWidth="1"/>
    <col min="2305" max="2305" width="33.42578125" style="100" customWidth="1"/>
    <col min="2306" max="2306" width="12.5703125" style="100" customWidth="1"/>
    <col min="2307" max="2307" width="11.5703125" style="100" bestFit="1" customWidth="1"/>
    <col min="2308" max="2308" width="9.28515625" style="100" bestFit="1" customWidth="1"/>
    <col min="2309" max="2309" width="11.140625" style="100" bestFit="1" customWidth="1"/>
    <col min="2310" max="2310" width="10.28515625" style="100" bestFit="1" customWidth="1"/>
    <col min="2311" max="2316" width="9.140625" style="100"/>
    <col min="2317" max="2317" width="12.85546875" style="100" customWidth="1"/>
    <col min="2318" max="2318" width="7.7109375" style="100" customWidth="1"/>
    <col min="2319" max="2553" width="9.140625" style="100"/>
    <col min="2554" max="2554" width="21.28515625" style="100" customWidth="1"/>
    <col min="2555" max="2555" width="16.7109375" style="100" customWidth="1"/>
    <col min="2556" max="2556" width="14.140625" style="100" customWidth="1"/>
    <col min="2557" max="2557" width="13.7109375" style="100" customWidth="1"/>
    <col min="2558" max="2558" width="18.140625" style="100" customWidth="1"/>
    <col min="2559" max="2559" width="19.85546875" style="100" customWidth="1"/>
    <col min="2560" max="2560" width="6" style="100" customWidth="1"/>
    <col min="2561" max="2561" width="33.42578125" style="100" customWidth="1"/>
    <col min="2562" max="2562" width="12.5703125" style="100" customWidth="1"/>
    <col min="2563" max="2563" width="11.5703125" style="100" bestFit="1" customWidth="1"/>
    <col min="2564" max="2564" width="9.28515625" style="100" bestFit="1" customWidth="1"/>
    <col min="2565" max="2565" width="11.140625" style="100" bestFit="1" customWidth="1"/>
    <col min="2566" max="2566" width="10.28515625" style="100" bestFit="1" customWidth="1"/>
    <col min="2567" max="2572" width="9.140625" style="100"/>
    <col min="2573" max="2573" width="12.85546875" style="100" customWidth="1"/>
    <col min="2574" max="2574" width="7.7109375" style="100" customWidth="1"/>
    <col min="2575" max="2809" width="9.140625" style="100"/>
    <col min="2810" max="2810" width="21.28515625" style="100" customWidth="1"/>
    <col min="2811" max="2811" width="16.7109375" style="100" customWidth="1"/>
    <col min="2812" max="2812" width="14.140625" style="100" customWidth="1"/>
    <col min="2813" max="2813" width="13.7109375" style="100" customWidth="1"/>
    <col min="2814" max="2814" width="18.140625" style="100" customWidth="1"/>
    <col min="2815" max="2815" width="19.85546875" style="100" customWidth="1"/>
    <col min="2816" max="2816" width="6" style="100" customWidth="1"/>
    <col min="2817" max="2817" width="33.42578125" style="100" customWidth="1"/>
    <col min="2818" max="2818" width="12.5703125" style="100" customWidth="1"/>
    <col min="2819" max="2819" width="11.5703125" style="100" bestFit="1" customWidth="1"/>
    <col min="2820" max="2820" width="9.28515625" style="100" bestFit="1" customWidth="1"/>
    <col min="2821" max="2821" width="11.140625" style="100" bestFit="1" customWidth="1"/>
    <col min="2822" max="2822" width="10.28515625" style="100" bestFit="1" customWidth="1"/>
    <col min="2823" max="2828" width="9.140625" style="100"/>
    <col min="2829" max="2829" width="12.85546875" style="100" customWidth="1"/>
    <col min="2830" max="2830" width="7.7109375" style="100" customWidth="1"/>
    <col min="2831" max="3065" width="9.140625" style="100"/>
    <col min="3066" max="3066" width="21.28515625" style="100" customWidth="1"/>
    <col min="3067" max="3067" width="16.7109375" style="100" customWidth="1"/>
    <col min="3068" max="3068" width="14.140625" style="100" customWidth="1"/>
    <col min="3069" max="3069" width="13.7109375" style="100" customWidth="1"/>
    <col min="3070" max="3070" width="18.140625" style="100" customWidth="1"/>
    <col min="3071" max="3071" width="19.85546875" style="100" customWidth="1"/>
    <col min="3072" max="3072" width="6" style="100" customWidth="1"/>
    <col min="3073" max="3073" width="33.42578125" style="100" customWidth="1"/>
    <col min="3074" max="3074" width="12.5703125" style="100" customWidth="1"/>
    <col min="3075" max="3075" width="11.5703125" style="100" bestFit="1" customWidth="1"/>
    <col min="3076" max="3076" width="9.28515625" style="100" bestFit="1" customWidth="1"/>
    <col min="3077" max="3077" width="11.140625" style="100" bestFit="1" customWidth="1"/>
    <col min="3078" max="3078" width="10.28515625" style="100" bestFit="1" customWidth="1"/>
    <col min="3079" max="3084" width="9.140625" style="100"/>
    <col min="3085" max="3085" width="12.85546875" style="100" customWidth="1"/>
    <col min="3086" max="3086" width="7.7109375" style="100" customWidth="1"/>
    <col min="3087" max="3321" width="9.140625" style="100"/>
    <col min="3322" max="3322" width="21.28515625" style="100" customWidth="1"/>
    <col min="3323" max="3323" width="16.7109375" style="100" customWidth="1"/>
    <col min="3324" max="3324" width="14.140625" style="100" customWidth="1"/>
    <col min="3325" max="3325" width="13.7109375" style="100" customWidth="1"/>
    <col min="3326" max="3326" width="18.140625" style="100" customWidth="1"/>
    <col min="3327" max="3327" width="19.85546875" style="100" customWidth="1"/>
    <col min="3328" max="3328" width="6" style="100" customWidth="1"/>
    <col min="3329" max="3329" width="33.42578125" style="100" customWidth="1"/>
    <col min="3330" max="3330" width="12.5703125" style="100" customWidth="1"/>
    <col min="3331" max="3331" width="11.5703125" style="100" bestFit="1" customWidth="1"/>
    <col min="3332" max="3332" width="9.28515625" style="100" bestFit="1" customWidth="1"/>
    <col min="3333" max="3333" width="11.140625" style="100" bestFit="1" customWidth="1"/>
    <col min="3334" max="3334" width="10.28515625" style="100" bestFit="1" customWidth="1"/>
    <col min="3335" max="3340" width="9.140625" style="100"/>
    <col min="3341" max="3341" width="12.85546875" style="100" customWidth="1"/>
    <col min="3342" max="3342" width="7.7109375" style="100" customWidth="1"/>
    <col min="3343" max="3577" width="9.140625" style="100"/>
    <col min="3578" max="3578" width="21.28515625" style="100" customWidth="1"/>
    <col min="3579" max="3579" width="16.7109375" style="100" customWidth="1"/>
    <col min="3580" max="3580" width="14.140625" style="100" customWidth="1"/>
    <col min="3581" max="3581" width="13.7109375" style="100" customWidth="1"/>
    <col min="3582" max="3582" width="18.140625" style="100" customWidth="1"/>
    <col min="3583" max="3583" width="19.85546875" style="100" customWidth="1"/>
    <col min="3584" max="3584" width="6" style="100" customWidth="1"/>
    <col min="3585" max="3585" width="33.42578125" style="100" customWidth="1"/>
    <col min="3586" max="3586" width="12.5703125" style="100" customWidth="1"/>
    <col min="3587" max="3587" width="11.5703125" style="100" bestFit="1" customWidth="1"/>
    <col min="3588" max="3588" width="9.28515625" style="100" bestFit="1" customWidth="1"/>
    <col min="3589" max="3589" width="11.140625" style="100" bestFit="1" customWidth="1"/>
    <col min="3590" max="3590" width="10.28515625" style="100" bestFit="1" customWidth="1"/>
    <col min="3591" max="3596" width="9.140625" style="100"/>
    <col min="3597" max="3597" width="12.85546875" style="100" customWidth="1"/>
    <col min="3598" max="3598" width="7.7109375" style="100" customWidth="1"/>
    <col min="3599" max="3833" width="9.140625" style="100"/>
    <col min="3834" max="3834" width="21.28515625" style="100" customWidth="1"/>
    <col min="3835" max="3835" width="16.7109375" style="100" customWidth="1"/>
    <col min="3836" max="3836" width="14.140625" style="100" customWidth="1"/>
    <col min="3837" max="3837" width="13.7109375" style="100" customWidth="1"/>
    <col min="3838" max="3838" width="18.140625" style="100" customWidth="1"/>
    <col min="3839" max="3839" width="19.85546875" style="100" customWidth="1"/>
    <col min="3840" max="3840" width="6" style="100" customWidth="1"/>
    <col min="3841" max="3841" width="33.42578125" style="100" customWidth="1"/>
    <col min="3842" max="3842" width="12.5703125" style="100" customWidth="1"/>
    <col min="3843" max="3843" width="11.5703125" style="100" bestFit="1" customWidth="1"/>
    <col min="3844" max="3844" width="9.28515625" style="100" bestFit="1" customWidth="1"/>
    <col min="3845" max="3845" width="11.140625" style="100" bestFit="1" customWidth="1"/>
    <col min="3846" max="3846" width="10.28515625" style="100" bestFit="1" customWidth="1"/>
    <col min="3847" max="3852" width="9.140625" style="100"/>
    <col min="3853" max="3853" width="12.85546875" style="100" customWidth="1"/>
    <col min="3854" max="3854" width="7.7109375" style="100" customWidth="1"/>
    <col min="3855" max="4089" width="9.140625" style="100"/>
    <col min="4090" max="4090" width="21.28515625" style="100" customWidth="1"/>
    <col min="4091" max="4091" width="16.7109375" style="100" customWidth="1"/>
    <col min="4092" max="4092" width="14.140625" style="100" customWidth="1"/>
    <col min="4093" max="4093" width="13.7109375" style="100" customWidth="1"/>
    <col min="4094" max="4094" width="18.140625" style="100" customWidth="1"/>
    <col min="4095" max="4095" width="19.85546875" style="100" customWidth="1"/>
    <col min="4096" max="4096" width="6" style="100" customWidth="1"/>
    <col min="4097" max="4097" width="33.42578125" style="100" customWidth="1"/>
    <col min="4098" max="4098" width="12.5703125" style="100" customWidth="1"/>
    <col min="4099" max="4099" width="11.5703125" style="100" bestFit="1" customWidth="1"/>
    <col min="4100" max="4100" width="9.28515625" style="100" bestFit="1" customWidth="1"/>
    <col min="4101" max="4101" width="11.140625" style="100" bestFit="1" customWidth="1"/>
    <col min="4102" max="4102" width="10.28515625" style="100" bestFit="1" customWidth="1"/>
    <col min="4103" max="4108" width="9.140625" style="100"/>
    <col min="4109" max="4109" width="12.85546875" style="100" customWidth="1"/>
    <col min="4110" max="4110" width="7.7109375" style="100" customWidth="1"/>
    <col min="4111" max="4345" width="9.140625" style="100"/>
    <col min="4346" max="4346" width="21.28515625" style="100" customWidth="1"/>
    <col min="4347" max="4347" width="16.7109375" style="100" customWidth="1"/>
    <col min="4348" max="4348" width="14.140625" style="100" customWidth="1"/>
    <col min="4349" max="4349" width="13.7109375" style="100" customWidth="1"/>
    <col min="4350" max="4350" width="18.140625" style="100" customWidth="1"/>
    <col min="4351" max="4351" width="19.85546875" style="100" customWidth="1"/>
    <col min="4352" max="4352" width="6" style="100" customWidth="1"/>
    <col min="4353" max="4353" width="33.42578125" style="100" customWidth="1"/>
    <col min="4354" max="4354" width="12.5703125" style="100" customWidth="1"/>
    <col min="4355" max="4355" width="11.5703125" style="100" bestFit="1" customWidth="1"/>
    <col min="4356" max="4356" width="9.28515625" style="100" bestFit="1" customWidth="1"/>
    <col min="4357" max="4357" width="11.140625" style="100" bestFit="1" customWidth="1"/>
    <col min="4358" max="4358" width="10.28515625" style="100" bestFit="1" customWidth="1"/>
    <col min="4359" max="4364" width="9.140625" style="100"/>
    <col min="4365" max="4365" width="12.85546875" style="100" customWidth="1"/>
    <col min="4366" max="4366" width="7.7109375" style="100" customWidth="1"/>
    <col min="4367" max="4601" width="9.140625" style="100"/>
    <col min="4602" max="4602" width="21.28515625" style="100" customWidth="1"/>
    <col min="4603" max="4603" width="16.7109375" style="100" customWidth="1"/>
    <col min="4604" max="4604" width="14.140625" style="100" customWidth="1"/>
    <col min="4605" max="4605" width="13.7109375" style="100" customWidth="1"/>
    <col min="4606" max="4606" width="18.140625" style="100" customWidth="1"/>
    <col min="4607" max="4607" width="19.85546875" style="100" customWidth="1"/>
    <col min="4608" max="4608" width="6" style="100" customWidth="1"/>
    <col min="4609" max="4609" width="33.42578125" style="100" customWidth="1"/>
    <col min="4610" max="4610" width="12.5703125" style="100" customWidth="1"/>
    <col min="4611" max="4611" width="11.5703125" style="100" bestFit="1" customWidth="1"/>
    <col min="4612" max="4612" width="9.28515625" style="100" bestFit="1" customWidth="1"/>
    <col min="4613" max="4613" width="11.140625" style="100" bestFit="1" customWidth="1"/>
    <col min="4614" max="4614" width="10.28515625" style="100" bestFit="1" customWidth="1"/>
    <col min="4615" max="4620" width="9.140625" style="100"/>
    <col min="4621" max="4621" width="12.85546875" style="100" customWidth="1"/>
    <col min="4622" max="4622" width="7.7109375" style="100" customWidth="1"/>
    <col min="4623" max="4857" width="9.140625" style="100"/>
    <col min="4858" max="4858" width="21.28515625" style="100" customWidth="1"/>
    <col min="4859" max="4859" width="16.7109375" style="100" customWidth="1"/>
    <col min="4860" max="4860" width="14.140625" style="100" customWidth="1"/>
    <col min="4861" max="4861" width="13.7109375" style="100" customWidth="1"/>
    <col min="4862" max="4862" width="18.140625" style="100" customWidth="1"/>
    <col min="4863" max="4863" width="19.85546875" style="100" customWidth="1"/>
    <col min="4864" max="4864" width="6" style="100" customWidth="1"/>
    <col min="4865" max="4865" width="33.42578125" style="100" customWidth="1"/>
    <col min="4866" max="4866" width="12.5703125" style="100" customWidth="1"/>
    <col min="4867" max="4867" width="11.5703125" style="100" bestFit="1" customWidth="1"/>
    <col min="4868" max="4868" width="9.28515625" style="100" bestFit="1" customWidth="1"/>
    <col min="4869" max="4869" width="11.140625" style="100" bestFit="1" customWidth="1"/>
    <col min="4870" max="4870" width="10.28515625" style="100" bestFit="1" customWidth="1"/>
    <col min="4871" max="4876" width="9.140625" style="100"/>
    <col min="4877" max="4877" width="12.85546875" style="100" customWidth="1"/>
    <col min="4878" max="4878" width="7.7109375" style="100" customWidth="1"/>
    <col min="4879" max="5113" width="9.140625" style="100"/>
    <col min="5114" max="5114" width="21.28515625" style="100" customWidth="1"/>
    <col min="5115" max="5115" width="16.7109375" style="100" customWidth="1"/>
    <col min="5116" max="5116" width="14.140625" style="100" customWidth="1"/>
    <col min="5117" max="5117" width="13.7109375" style="100" customWidth="1"/>
    <col min="5118" max="5118" width="18.140625" style="100" customWidth="1"/>
    <col min="5119" max="5119" width="19.85546875" style="100" customWidth="1"/>
    <col min="5120" max="5120" width="6" style="100" customWidth="1"/>
    <col min="5121" max="5121" width="33.42578125" style="100" customWidth="1"/>
    <col min="5122" max="5122" width="12.5703125" style="100" customWidth="1"/>
    <col min="5123" max="5123" width="11.5703125" style="100" bestFit="1" customWidth="1"/>
    <col min="5124" max="5124" width="9.28515625" style="100" bestFit="1" customWidth="1"/>
    <col min="5125" max="5125" width="11.140625" style="100" bestFit="1" customWidth="1"/>
    <col min="5126" max="5126" width="10.28515625" style="100" bestFit="1" customWidth="1"/>
    <col min="5127" max="5132" width="9.140625" style="100"/>
    <col min="5133" max="5133" width="12.85546875" style="100" customWidth="1"/>
    <col min="5134" max="5134" width="7.7109375" style="100" customWidth="1"/>
    <col min="5135" max="5369" width="9.140625" style="100"/>
    <col min="5370" max="5370" width="21.28515625" style="100" customWidth="1"/>
    <col min="5371" max="5371" width="16.7109375" style="100" customWidth="1"/>
    <col min="5372" max="5372" width="14.140625" style="100" customWidth="1"/>
    <col min="5373" max="5373" width="13.7109375" style="100" customWidth="1"/>
    <col min="5374" max="5374" width="18.140625" style="100" customWidth="1"/>
    <col min="5375" max="5375" width="19.85546875" style="100" customWidth="1"/>
    <col min="5376" max="5376" width="6" style="100" customWidth="1"/>
    <col min="5377" max="5377" width="33.42578125" style="100" customWidth="1"/>
    <col min="5378" max="5378" width="12.5703125" style="100" customWidth="1"/>
    <col min="5379" max="5379" width="11.5703125" style="100" bestFit="1" customWidth="1"/>
    <col min="5380" max="5380" width="9.28515625" style="100" bestFit="1" customWidth="1"/>
    <col min="5381" max="5381" width="11.140625" style="100" bestFit="1" customWidth="1"/>
    <col min="5382" max="5382" width="10.28515625" style="100" bestFit="1" customWidth="1"/>
    <col min="5383" max="5388" width="9.140625" style="100"/>
    <col min="5389" max="5389" width="12.85546875" style="100" customWidth="1"/>
    <col min="5390" max="5390" width="7.7109375" style="100" customWidth="1"/>
    <col min="5391" max="5625" width="9.140625" style="100"/>
    <col min="5626" max="5626" width="21.28515625" style="100" customWidth="1"/>
    <col min="5627" max="5627" width="16.7109375" style="100" customWidth="1"/>
    <col min="5628" max="5628" width="14.140625" style="100" customWidth="1"/>
    <col min="5629" max="5629" width="13.7109375" style="100" customWidth="1"/>
    <col min="5630" max="5630" width="18.140625" style="100" customWidth="1"/>
    <col min="5631" max="5631" width="19.85546875" style="100" customWidth="1"/>
    <col min="5632" max="5632" width="6" style="100" customWidth="1"/>
    <col min="5633" max="5633" width="33.42578125" style="100" customWidth="1"/>
    <col min="5634" max="5634" width="12.5703125" style="100" customWidth="1"/>
    <col min="5635" max="5635" width="11.5703125" style="100" bestFit="1" customWidth="1"/>
    <col min="5636" max="5636" width="9.28515625" style="100" bestFit="1" customWidth="1"/>
    <col min="5637" max="5637" width="11.140625" style="100" bestFit="1" customWidth="1"/>
    <col min="5638" max="5638" width="10.28515625" style="100" bestFit="1" customWidth="1"/>
    <col min="5639" max="5644" width="9.140625" style="100"/>
    <col min="5645" max="5645" width="12.85546875" style="100" customWidth="1"/>
    <col min="5646" max="5646" width="7.7109375" style="100" customWidth="1"/>
    <col min="5647" max="5881" width="9.140625" style="100"/>
    <col min="5882" max="5882" width="21.28515625" style="100" customWidth="1"/>
    <col min="5883" max="5883" width="16.7109375" style="100" customWidth="1"/>
    <col min="5884" max="5884" width="14.140625" style="100" customWidth="1"/>
    <col min="5885" max="5885" width="13.7109375" style="100" customWidth="1"/>
    <col min="5886" max="5886" width="18.140625" style="100" customWidth="1"/>
    <col min="5887" max="5887" width="19.85546875" style="100" customWidth="1"/>
    <col min="5888" max="5888" width="6" style="100" customWidth="1"/>
    <col min="5889" max="5889" width="33.42578125" style="100" customWidth="1"/>
    <col min="5890" max="5890" width="12.5703125" style="100" customWidth="1"/>
    <col min="5891" max="5891" width="11.5703125" style="100" bestFit="1" customWidth="1"/>
    <col min="5892" max="5892" width="9.28515625" style="100" bestFit="1" customWidth="1"/>
    <col min="5893" max="5893" width="11.140625" style="100" bestFit="1" customWidth="1"/>
    <col min="5894" max="5894" width="10.28515625" style="100" bestFit="1" customWidth="1"/>
    <col min="5895" max="5900" width="9.140625" style="100"/>
    <col min="5901" max="5901" width="12.85546875" style="100" customWidth="1"/>
    <col min="5902" max="5902" width="7.7109375" style="100" customWidth="1"/>
    <col min="5903" max="6137" width="9.140625" style="100"/>
    <col min="6138" max="6138" width="21.28515625" style="100" customWidth="1"/>
    <col min="6139" max="6139" width="16.7109375" style="100" customWidth="1"/>
    <col min="6140" max="6140" width="14.140625" style="100" customWidth="1"/>
    <col min="6141" max="6141" width="13.7109375" style="100" customWidth="1"/>
    <col min="6142" max="6142" width="18.140625" style="100" customWidth="1"/>
    <col min="6143" max="6143" width="19.85546875" style="100" customWidth="1"/>
    <col min="6144" max="6144" width="6" style="100" customWidth="1"/>
    <col min="6145" max="6145" width="33.42578125" style="100" customWidth="1"/>
    <col min="6146" max="6146" width="12.5703125" style="100" customWidth="1"/>
    <col min="6147" max="6147" width="11.5703125" style="100" bestFit="1" customWidth="1"/>
    <col min="6148" max="6148" width="9.28515625" style="100" bestFit="1" customWidth="1"/>
    <col min="6149" max="6149" width="11.140625" style="100" bestFit="1" customWidth="1"/>
    <col min="6150" max="6150" width="10.28515625" style="100" bestFit="1" customWidth="1"/>
    <col min="6151" max="6156" width="9.140625" style="100"/>
    <col min="6157" max="6157" width="12.85546875" style="100" customWidth="1"/>
    <col min="6158" max="6158" width="7.7109375" style="100" customWidth="1"/>
    <col min="6159" max="6393" width="9.140625" style="100"/>
    <col min="6394" max="6394" width="21.28515625" style="100" customWidth="1"/>
    <col min="6395" max="6395" width="16.7109375" style="100" customWidth="1"/>
    <col min="6396" max="6396" width="14.140625" style="100" customWidth="1"/>
    <col min="6397" max="6397" width="13.7109375" style="100" customWidth="1"/>
    <col min="6398" max="6398" width="18.140625" style="100" customWidth="1"/>
    <col min="6399" max="6399" width="19.85546875" style="100" customWidth="1"/>
    <col min="6400" max="6400" width="6" style="100" customWidth="1"/>
    <col min="6401" max="6401" width="33.42578125" style="100" customWidth="1"/>
    <col min="6402" max="6402" width="12.5703125" style="100" customWidth="1"/>
    <col min="6403" max="6403" width="11.5703125" style="100" bestFit="1" customWidth="1"/>
    <col min="6404" max="6404" width="9.28515625" style="100" bestFit="1" customWidth="1"/>
    <col min="6405" max="6405" width="11.140625" style="100" bestFit="1" customWidth="1"/>
    <col min="6406" max="6406" width="10.28515625" style="100" bestFit="1" customWidth="1"/>
    <col min="6407" max="6412" width="9.140625" style="100"/>
    <col min="6413" max="6413" width="12.85546875" style="100" customWidth="1"/>
    <col min="6414" max="6414" width="7.7109375" style="100" customWidth="1"/>
    <col min="6415" max="6649" width="9.140625" style="100"/>
    <col min="6650" max="6650" width="21.28515625" style="100" customWidth="1"/>
    <col min="6651" max="6651" width="16.7109375" style="100" customWidth="1"/>
    <col min="6652" max="6652" width="14.140625" style="100" customWidth="1"/>
    <col min="6653" max="6653" width="13.7109375" style="100" customWidth="1"/>
    <col min="6654" max="6654" width="18.140625" style="100" customWidth="1"/>
    <col min="6655" max="6655" width="19.85546875" style="100" customWidth="1"/>
    <col min="6656" max="6656" width="6" style="100" customWidth="1"/>
    <col min="6657" max="6657" width="33.42578125" style="100" customWidth="1"/>
    <col min="6658" max="6658" width="12.5703125" style="100" customWidth="1"/>
    <col min="6659" max="6659" width="11.5703125" style="100" bestFit="1" customWidth="1"/>
    <col min="6660" max="6660" width="9.28515625" style="100" bestFit="1" customWidth="1"/>
    <col min="6661" max="6661" width="11.140625" style="100" bestFit="1" customWidth="1"/>
    <col min="6662" max="6662" width="10.28515625" style="100" bestFit="1" customWidth="1"/>
    <col min="6663" max="6668" width="9.140625" style="100"/>
    <col min="6669" max="6669" width="12.85546875" style="100" customWidth="1"/>
    <col min="6670" max="6670" width="7.7109375" style="100" customWidth="1"/>
    <col min="6671" max="6905" width="9.140625" style="100"/>
    <col min="6906" max="6906" width="21.28515625" style="100" customWidth="1"/>
    <col min="6907" max="6907" width="16.7109375" style="100" customWidth="1"/>
    <col min="6908" max="6908" width="14.140625" style="100" customWidth="1"/>
    <col min="6909" max="6909" width="13.7109375" style="100" customWidth="1"/>
    <col min="6910" max="6910" width="18.140625" style="100" customWidth="1"/>
    <col min="6911" max="6911" width="19.85546875" style="100" customWidth="1"/>
    <col min="6912" max="6912" width="6" style="100" customWidth="1"/>
    <col min="6913" max="6913" width="33.42578125" style="100" customWidth="1"/>
    <col min="6914" max="6914" width="12.5703125" style="100" customWidth="1"/>
    <col min="6915" max="6915" width="11.5703125" style="100" bestFit="1" customWidth="1"/>
    <col min="6916" max="6916" width="9.28515625" style="100" bestFit="1" customWidth="1"/>
    <col min="6917" max="6917" width="11.140625" style="100" bestFit="1" customWidth="1"/>
    <col min="6918" max="6918" width="10.28515625" style="100" bestFit="1" customWidth="1"/>
    <col min="6919" max="6924" width="9.140625" style="100"/>
    <col min="6925" max="6925" width="12.85546875" style="100" customWidth="1"/>
    <col min="6926" max="6926" width="7.7109375" style="100" customWidth="1"/>
    <col min="6927" max="7161" width="9.140625" style="100"/>
    <col min="7162" max="7162" width="21.28515625" style="100" customWidth="1"/>
    <col min="7163" max="7163" width="16.7109375" style="100" customWidth="1"/>
    <col min="7164" max="7164" width="14.140625" style="100" customWidth="1"/>
    <col min="7165" max="7165" width="13.7109375" style="100" customWidth="1"/>
    <col min="7166" max="7166" width="18.140625" style="100" customWidth="1"/>
    <col min="7167" max="7167" width="19.85546875" style="100" customWidth="1"/>
    <col min="7168" max="7168" width="6" style="100" customWidth="1"/>
    <col min="7169" max="7169" width="33.42578125" style="100" customWidth="1"/>
    <col min="7170" max="7170" width="12.5703125" style="100" customWidth="1"/>
    <col min="7171" max="7171" width="11.5703125" style="100" bestFit="1" customWidth="1"/>
    <col min="7172" max="7172" width="9.28515625" style="100" bestFit="1" customWidth="1"/>
    <col min="7173" max="7173" width="11.140625" style="100" bestFit="1" customWidth="1"/>
    <col min="7174" max="7174" width="10.28515625" style="100" bestFit="1" customWidth="1"/>
    <col min="7175" max="7180" width="9.140625" style="100"/>
    <col min="7181" max="7181" width="12.85546875" style="100" customWidth="1"/>
    <col min="7182" max="7182" width="7.7109375" style="100" customWidth="1"/>
    <col min="7183" max="7417" width="9.140625" style="100"/>
    <col min="7418" max="7418" width="21.28515625" style="100" customWidth="1"/>
    <col min="7419" max="7419" width="16.7109375" style="100" customWidth="1"/>
    <col min="7420" max="7420" width="14.140625" style="100" customWidth="1"/>
    <col min="7421" max="7421" width="13.7109375" style="100" customWidth="1"/>
    <col min="7422" max="7422" width="18.140625" style="100" customWidth="1"/>
    <col min="7423" max="7423" width="19.85546875" style="100" customWidth="1"/>
    <col min="7424" max="7424" width="6" style="100" customWidth="1"/>
    <col min="7425" max="7425" width="33.42578125" style="100" customWidth="1"/>
    <col min="7426" max="7426" width="12.5703125" style="100" customWidth="1"/>
    <col min="7427" max="7427" width="11.5703125" style="100" bestFit="1" customWidth="1"/>
    <col min="7428" max="7428" width="9.28515625" style="100" bestFit="1" customWidth="1"/>
    <col min="7429" max="7429" width="11.140625" style="100" bestFit="1" customWidth="1"/>
    <col min="7430" max="7430" width="10.28515625" style="100" bestFit="1" customWidth="1"/>
    <col min="7431" max="7436" width="9.140625" style="100"/>
    <col min="7437" max="7437" width="12.85546875" style="100" customWidth="1"/>
    <col min="7438" max="7438" width="7.7109375" style="100" customWidth="1"/>
    <col min="7439" max="7673" width="9.140625" style="100"/>
    <col min="7674" max="7674" width="21.28515625" style="100" customWidth="1"/>
    <col min="7675" max="7675" width="16.7109375" style="100" customWidth="1"/>
    <col min="7676" max="7676" width="14.140625" style="100" customWidth="1"/>
    <col min="7677" max="7677" width="13.7109375" style="100" customWidth="1"/>
    <col min="7678" max="7678" width="18.140625" style="100" customWidth="1"/>
    <col min="7679" max="7679" width="19.85546875" style="100" customWidth="1"/>
    <col min="7680" max="7680" width="6" style="100" customWidth="1"/>
    <col min="7681" max="7681" width="33.42578125" style="100" customWidth="1"/>
    <col min="7682" max="7682" width="12.5703125" style="100" customWidth="1"/>
    <col min="7683" max="7683" width="11.5703125" style="100" bestFit="1" customWidth="1"/>
    <col min="7684" max="7684" width="9.28515625" style="100" bestFit="1" customWidth="1"/>
    <col min="7685" max="7685" width="11.140625" style="100" bestFit="1" customWidth="1"/>
    <col min="7686" max="7686" width="10.28515625" style="100" bestFit="1" customWidth="1"/>
    <col min="7687" max="7692" width="9.140625" style="100"/>
    <col min="7693" max="7693" width="12.85546875" style="100" customWidth="1"/>
    <col min="7694" max="7694" width="7.7109375" style="100" customWidth="1"/>
    <col min="7695" max="7929" width="9.140625" style="100"/>
    <col min="7930" max="7930" width="21.28515625" style="100" customWidth="1"/>
    <col min="7931" max="7931" width="16.7109375" style="100" customWidth="1"/>
    <col min="7932" max="7932" width="14.140625" style="100" customWidth="1"/>
    <col min="7933" max="7933" width="13.7109375" style="100" customWidth="1"/>
    <col min="7934" max="7934" width="18.140625" style="100" customWidth="1"/>
    <col min="7935" max="7935" width="19.85546875" style="100" customWidth="1"/>
    <col min="7936" max="7936" width="6" style="100" customWidth="1"/>
    <col min="7937" max="7937" width="33.42578125" style="100" customWidth="1"/>
    <col min="7938" max="7938" width="12.5703125" style="100" customWidth="1"/>
    <col min="7939" max="7939" width="11.5703125" style="100" bestFit="1" customWidth="1"/>
    <col min="7940" max="7940" width="9.28515625" style="100" bestFit="1" customWidth="1"/>
    <col min="7941" max="7941" width="11.140625" style="100" bestFit="1" customWidth="1"/>
    <col min="7942" max="7942" width="10.28515625" style="100" bestFit="1" customWidth="1"/>
    <col min="7943" max="7948" width="9.140625" style="100"/>
    <col min="7949" max="7949" width="12.85546875" style="100" customWidth="1"/>
    <col min="7950" max="7950" width="7.7109375" style="100" customWidth="1"/>
    <col min="7951" max="8185" width="9.140625" style="100"/>
    <col min="8186" max="8186" width="21.28515625" style="100" customWidth="1"/>
    <col min="8187" max="8187" width="16.7109375" style="100" customWidth="1"/>
    <col min="8188" max="8188" width="14.140625" style="100" customWidth="1"/>
    <col min="8189" max="8189" width="13.7109375" style="100" customWidth="1"/>
    <col min="8190" max="8190" width="18.140625" style="100" customWidth="1"/>
    <col min="8191" max="8191" width="19.85546875" style="100" customWidth="1"/>
    <col min="8192" max="8192" width="6" style="100" customWidth="1"/>
    <col min="8193" max="8193" width="33.42578125" style="100" customWidth="1"/>
    <col min="8194" max="8194" width="12.5703125" style="100" customWidth="1"/>
    <col min="8195" max="8195" width="11.5703125" style="100" bestFit="1" customWidth="1"/>
    <col min="8196" max="8196" width="9.28515625" style="100" bestFit="1" customWidth="1"/>
    <col min="8197" max="8197" width="11.140625" style="100" bestFit="1" customWidth="1"/>
    <col min="8198" max="8198" width="10.28515625" style="100" bestFit="1" customWidth="1"/>
    <col min="8199" max="8204" width="9.140625" style="100"/>
    <col min="8205" max="8205" width="12.85546875" style="100" customWidth="1"/>
    <col min="8206" max="8206" width="7.7109375" style="100" customWidth="1"/>
    <col min="8207" max="8441" width="9.140625" style="100"/>
    <col min="8442" max="8442" width="21.28515625" style="100" customWidth="1"/>
    <col min="8443" max="8443" width="16.7109375" style="100" customWidth="1"/>
    <col min="8444" max="8444" width="14.140625" style="100" customWidth="1"/>
    <col min="8445" max="8445" width="13.7109375" style="100" customWidth="1"/>
    <col min="8446" max="8446" width="18.140625" style="100" customWidth="1"/>
    <col min="8447" max="8447" width="19.85546875" style="100" customWidth="1"/>
    <col min="8448" max="8448" width="6" style="100" customWidth="1"/>
    <col min="8449" max="8449" width="33.42578125" style="100" customWidth="1"/>
    <col min="8450" max="8450" width="12.5703125" style="100" customWidth="1"/>
    <col min="8451" max="8451" width="11.5703125" style="100" bestFit="1" customWidth="1"/>
    <col min="8452" max="8452" width="9.28515625" style="100" bestFit="1" customWidth="1"/>
    <col min="8453" max="8453" width="11.140625" style="100" bestFit="1" customWidth="1"/>
    <col min="8454" max="8454" width="10.28515625" style="100" bestFit="1" customWidth="1"/>
    <col min="8455" max="8460" width="9.140625" style="100"/>
    <col min="8461" max="8461" width="12.85546875" style="100" customWidth="1"/>
    <col min="8462" max="8462" width="7.7109375" style="100" customWidth="1"/>
    <col min="8463" max="8697" width="9.140625" style="100"/>
    <col min="8698" max="8698" width="21.28515625" style="100" customWidth="1"/>
    <col min="8699" max="8699" width="16.7109375" style="100" customWidth="1"/>
    <col min="8700" max="8700" width="14.140625" style="100" customWidth="1"/>
    <col min="8701" max="8701" width="13.7109375" style="100" customWidth="1"/>
    <col min="8702" max="8702" width="18.140625" style="100" customWidth="1"/>
    <col min="8703" max="8703" width="19.85546875" style="100" customWidth="1"/>
    <col min="8704" max="8704" width="6" style="100" customWidth="1"/>
    <col min="8705" max="8705" width="33.42578125" style="100" customWidth="1"/>
    <col min="8706" max="8706" width="12.5703125" style="100" customWidth="1"/>
    <col min="8707" max="8707" width="11.5703125" style="100" bestFit="1" customWidth="1"/>
    <col min="8708" max="8708" width="9.28515625" style="100" bestFit="1" customWidth="1"/>
    <col min="8709" max="8709" width="11.140625" style="100" bestFit="1" customWidth="1"/>
    <col min="8710" max="8710" width="10.28515625" style="100" bestFit="1" customWidth="1"/>
    <col min="8711" max="8716" width="9.140625" style="100"/>
    <col min="8717" max="8717" width="12.85546875" style="100" customWidth="1"/>
    <col min="8718" max="8718" width="7.7109375" style="100" customWidth="1"/>
    <col min="8719" max="8953" width="9.140625" style="100"/>
    <col min="8954" max="8954" width="21.28515625" style="100" customWidth="1"/>
    <col min="8955" max="8955" width="16.7109375" style="100" customWidth="1"/>
    <col min="8956" max="8956" width="14.140625" style="100" customWidth="1"/>
    <col min="8957" max="8957" width="13.7109375" style="100" customWidth="1"/>
    <col min="8958" max="8958" width="18.140625" style="100" customWidth="1"/>
    <col min="8959" max="8959" width="19.85546875" style="100" customWidth="1"/>
    <col min="8960" max="8960" width="6" style="100" customWidth="1"/>
    <col min="8961" max="8961" width="33.42578125" style="100" customWidth="1"/>
    <col min="8962" max="8962" width="12.5703125" style="100" customWidth="1"/>
    <col min="8963" max="8963" width="11.5703125" style="100" bestFit="1" customWidth="1"/>
    <col min="8964" max="8964" width="9.28515625" style="100" bestFit="1" customWidth="1"/>
    <col min="8965" max="8965" width="11.140625" style="100" bestFit="1" customWidth="1"/>
    <col min="8966" max="8966" width="10.28515625" style="100" bestFit="1" customWidth="1"/>
    <col min="8967" max="8972" width="9.140625" style="100"/>
    <col min="8973" max="8973" width="12.85546875" style="100" customWidth="1"/>
    <col min="8974" max="8974" width="7.7109375" style="100" customWidth="1"/>
    <col min="8975" max="9209" width="9.140625" style="100"/>
    <col min="9210" max="9210" width="21.28515625" style="100" customWidth="1"/>
    <col min="9211" max="9211" width="16.7109375" style="100" customWidth="1"/>
    <col min="9212" max="9212" width="14.140625" style="100" customWidth="1"/>
    <col min="9213" max="9213" width="13.7109375" style="100" customWidth="1"/>
    <col min="9214" max="9214" width="18.140625" style="100" customWidth="1"/>
    <col min="9215" max="9215" width="19.85546875" style="100" customWidth="1"/>
    <col min="9216" max="9216" width="6" style="100" customWidth="1"/>
    <col min="9217" max="9217" width="33.42578125" style="100" customWidth="1"/>
    <col min="9218" max="9218" width="12.5703125" style="100" customWidth="1"/>
    <col min="9219" max="9219" width="11.5703125" style="100" bestFit="1" customWidth="1"/>
    <col min="9220" max="9220" width="9.28515625" style="100" bestFit="1" customWidth="1"/>
    <col min="9221" max="9221" width="11.140625" style="100" bestFit="1" customWidth="1"/>
    <col min="9222" max="9222" width="10.28515625" style="100" bestFit="1" customWidth="1"/>
    <col min="9223" max="9228" width="9.140625" style="100"/>
    <col min="9229" max="9229" width="12.85546875" style="100" customWidth="1"/>
    <col min="9230" max="9230" width="7.7109375" style="100" customWidth="1"/>
    <col min="9231" max="9465" width="9.140625" style="100"/>
    <col min="9466" max="9466" width="21.28515625" style="100" customWidth="1"/>
    <col min="9467" max="9467" width="16.7109375" style="100" customWidth="1"/>
    <col min="9468" max="9468" width="14.140625" style="100" customWidth="1"/>
    <col min="9469" max="9469" width="13.7109375" style="100" customWidth="1"/>
    <col min="9470" max="9470" width="18.140625" style="100" customWidth="1"/>
    <col min="9471" max="9471" width="19.85546875" style="100" customWidth="1"/>
    <col min="9472" max="9472" width="6" style="100" customWidth="1"/>
    <col min="9473" max="9473" width="33.42578125" style="100" customWidth="1"/>
    <col min="9474" max="9474" width="12.5703125" style="100" customWidth="1"/>
    <col min="9475" max="9475" width="11.5703125" style="100" bestFit="1" customWidth="1"/>
    <col min="9476" max="9476" width="9.28515625" style="100" bestFit="1" customWidth="1"/>
    <col min="9477" max="9477" width="11.140625" style="100" bestFit="1" customWidth="1"/>
    <col min="9478" max="9478" width="10.28515625" style="100" bestFit="1" customWidth="1"/>
    <col min="9479" max="9484" width="9.140625" style="100"/>
    <col min="9485" max="9485" width="12.85546875" style="100" customWidth="1"/>
    <col min="9486" max="9486" width="7.7109375" style="100" customWidth="1"/>
    <col min="9487" max="9721" width="9.140625" style="100"/>
    <col min="9722" max="9722" width="21.28515625" style="100" customWidth="1"/>
    <col min="9723" max="9723" width="16.7109375" style="100" customWidth="1"/>
    <col min="9724" max="9724" width="14.140625" style="100" customWidth="1"/>
    <col min="9725" max="9725" width="13.7109375" style="100" customWidth="1"/>
    <col min="9726" max="9726" width="18.140625" style="100" customWidth="1"/>
    <col min="9727" max="9727" width="19.85546875" style="100" customWidth="1"/>
    <col min="9728" max="9728" width="6" style="100" customWidth="1"/>
    <col min="9729" max="9729" width="33.42578125" style="100" customWidth="1"/>
    <col min="9730" max="9730" width="12.5703125" style="100" customWidth="1"/>
    <col min="9731" max="9731" width="11.5703125" style="100" bestFit="1" customWidth="1"/>
    <col min="9732" max="9732" width="9.28515625" style="100" bestFit="1" customWidth="1"/>
    <col min="9733" max="9733" width="11.140625" style="100" bestFit="1" customWidth="1"/>
    <col min="9734" max="9734" width="10.28515625" style="100" bestFit="1" customWidth="1"/>
    <col min="9735" max="9740" width="9.140625" style="100"/>
    <col min="9741" max="9741" width="12.85546875" style="100" customWidth="1"/>
    <col min="9742" max="9742" width="7.7109375" style="100" customWidth="1"/>
    <col min="9743" max="9977" width="9.140625" style="100"/>
    <col min="9978" max="9978" width="21.28515625" style="100" customWidth="1"/>
    <col min="9979" max="9979" width="16.7109375" style="100" customWidth="1"/>
    <col min="9980" max="9980" width="14.140625" style="100" customWidth="1"/>
    <col min="9981" max="9981" width="13.7109375" style="100" customWidth="1"/>
    <col min="9982" max="9982" width="18.140625" style="100" customWidth="1"/>
    <col min="9983" max="9983" width="19.85546875" style="100" customWidth="1"/>
    <col min="9984" max="9984" width="6" style="100" customWidth="1"/>
    <col min="9985" max="9985" width="33.42578125" style="100" customWidth="1"/>
    <col min="9986" max="9986" width="12.5703125" style="100" customWidth="1"/>
    <col min="9987" max="9987" width="11.5703125" style="100" bestFit="1" customWidth="1"/>
    <col min="9988" max="9988" width="9.28515625" style="100" bestFit="1" customWidth="1"/>
    <col min="9989" max="9989" width="11.140625" style="100" bestFit="1" customWidth="1"/>
    <col min="9990" max="9990" width="10.28515625" style="100" bestFit="1" customWidth="1"/>
    <col min="9991" max="9996" width="9.140625" style="100"/>
    <col min="9997" max="9997" width="12.85546875" style="100" customWidth="1"/>
    <col min="9998" max="9998" width="7.7109375" style="100" customWidth="1"/>
    <col min="9999" max="10233" width="9.140625" style="100"/>
    <col min="10234" max="10234" width="21.28515625" style="100" customWidth="1"/>
    <col min="10235" max="10235" width="16.7109375" style="100" customWidth="1"/>
    <col min="10236" max="10236" width="14.140625" style="100" customWidth="1"/>
    <col min="10237" max="10237" width="13.7109375" style="100" customWidth="1"/>
    <col min="10238" max="10238" width="18.140625" style="100" customWidth="1"/>
    <col min="10239" max="10239" width="19.85546875" style="100" customWidth="1"/>
    <col min="10240" max="10240" width="6" style="100" customWidth="1"/>
    <col min="10241" max="10241" width="33.42578125" style="100" customWidth="1"/>
    <col min="10242" max="10242" width="12.5703125" style="100" customWidth="1"/>
    <col min="10243" max="10243" width="11.5703125" style="100" bestFit="1" customWidth="1"/>
    <col min="10244" max="10244" width="9.28515625" style="100" bestFit="1" customWidth="1"/>
    <col min="10245" max="10245" width="11.140625" style="100" bestFit="1" customWidth="1"/>
    <col min="10246" max="10246" width="10.28515625" style="100" bestFit="1" customWidth="1"/>
    <col min="10247" max="10252" width="9.140625" style="100"/>
    <col min="10253" max="10253" width="12.85546875" style="100" customWidth="1"/>
    <col min="10254" max="10254" width="7.7109375" style="100" customWidth="1"/>
    <col min="10255" max="10489" width="9.140625" style="100"/>
    <col min="10490" max="10490" width="21.28515625" style="100" customWidth="1"/>
    <col min="10491" max="10491" width="16.7109375" style="100" customWidth="1"/>
    <col min="10492" max="10492" width="14.140625" style="100" customWidth="1"/>
    <col min="10493" max="10493" width="13.7109375" style="100" customWidth="1"/>
    <col min="10494" max="10494" width="18.140625" style="100" customWidth="1"/>
    <col min="10495" max="10495" width="19.85546875" style="100" customWidth="1"/>
    <col min="10496" max="10496" width="6" style="100" customWidth="1"/>
    <col min="10497" max="10497" width="33.42578125" style="100" customWidth="1"/>
    <col min="10498" max="10498" width="12.5703125" style="100" customWidth="1"/>
    <col min="10499" max="10499" width="11.5703125" style="100" bestFit="1" customWidth="1"/>
    <col min="10500" max="10500" width="9.28515625" style="100" bestFit="1" customWidth="1"/>
    <col min="10501" max="10501" width="11.140625" style="100" bestFit="1" customWidth="1"/>
    <col min="10502" max="10502" width="10.28515625" style="100" bestFit="1" customWidth="1"/>
    <col min="10503" max="10508" width="9.140625" style="100"/>
    <col min="10509" max="10509" width="12.85546875" style="100" customWidth="1"/>
    <col min="10510" max="10510" width="7.7109375" style="100" customWidth="1"/>
    <col min="10511" max="10745" width="9.140625" style="100"/>
    <col min="10746" max="10746" width="21.28515625" style="100" customWidth="1"/>
    <col min="10747" max="10747" width="16.7109375" style="100" customWidth="1"/>
    <col min="10748" max="10748" width="14.140625" style="100" customWidth="1"/>
    <col min="10749" max="10749" width="13.7109375" style="100" customWidth="1"/>
    <col min="10750" max="10750" width="18.140625" style="100" customWidth="1"/>
    <col min="10751" max="10751" width="19.85546875" style="100" customWidth="1"/>
    <col min="10752" max="10752" width="6" style="100" customWidth="1"/>
    <col min="10753" max="10753" width="33.42578125" style="100" customWidth="1"/>
    <col min="10754" max="10754" width="12.5703125" style="100" customWidth="1"/>
    <col min="10755" max="10755" width="11.5703125" style="100" bestFit="1" customWidth="1"/>
    <col min="10756" max="10756" width="9.28515625" style="100" bestFit="1" customWidth="1"/>
    <col min="10757" max="10757" width="11.140625" style="100" bestFit="1" customWidth="1"/>
    <col min="10758" max="10758" width="10.28515625" style="100" bestFit="1" customWidth="1"/>
    <col min="10759" max="10764" width="9.140625" style="100"/>
    <col min="10765" max="10765" width="12.85546875" style="100" customWidth="1"/>
    <col min="10766" max="10766" width="7.7109375" style="100" customWidth="1"/>
    <col min="10767" max="11001" width="9.140625" style="100"/>
    <col min="11002" max="11002" width="21.28515625" style="100" customWidth="1"/>
    <col min="11003" max="11003" width="16.7109375" style="100" customWidth="1"/>
    <col min="11004" max="11004" width="14.140625" style="100" customWidth="1"/>
    <col min="11005" max="11005" width="13.7109375" style="100" customWidth="1"/>
    <col min="11006" max="11006" width="18.140625" style="100" customWidth="1"/>
    <col min="11007" max="11007" width="19.85546875" style="100" customWidth="1"/>
    <col min="11008" max="11008" width="6" style="100" customWidth="1"/>
    <col min="11009" max="11009" width="33.42578125" style="100" customWidth="1"/>
    <col min="11010" max="11010" width="12.5703125" style="100" customWidth="1"/>
    <col min="11011" max="11011" width="11.5703125" style="100" bestFit="1" customWidth="1"/>
    <col min="11012" max="11012" width="9.28515625" style="100" bestFit="1" customWidth="1"/>
    <col min="11013" max="11013" width="11.140625" style="100" bestFit="1" customWidth="1"/>
    <col min="11014" max="11014" width="10.28515625" style="100" bestFit="1" customWidth="1"/>
    <col min="11015" max="11020" width="9.140625" style="100"/>
    <col min="11021" max="11021" width="12.85546875" style="100" customWidth="1"/>
    <col min="11022" max="11022" width="7.7109375" style="100" customWidth="1"/>
    <col min="11023" max="11257" width="9.140625" style="100"/>
    <col min="11258" max="11258" width="21.28515625" style="100" customWidth="1"/>
    <col min="11259" max="11259" width="16.7109375" style="100" customWidth="1"/>
    <col min="11260" max="11260" width="14.140625" style="100" customWidth="1"/>
    <col min="11261" max="11261" width="13.7109375" style="100" customWidth="1"/>
    <col min="11262" max="11262" width="18.140625" style="100" customWidth="1"/>
    <col min="11263" max="11263" width="19.85546875" style="100" customWidth="1"/>
    <col min="11264" max="11264" width="6" style="100" customWidth="1"/>
    <col min="11265" max="11265" width="33.42578125" style="100" customWidth="1"/>
    <col min="11266" max="11266" width="12.5703125" style="100" customWidth="1"/>
    <col min="11267" max="11267" width="11.5703125" style="100" bestFit="1" customWidth="1"/>
    <col min="11268" max="11268" width="9.28515625" style="100" bestFit="1" customWidth="1"/>
    <col min="11269" max="11269" width="11.140625" style="100" bestFit="1" customWidth="1"/>
    <col min="11270" max="11270" width="10.28515625" style="100" bestFit="1" customWidth="1"/>
    <col min="11271" max="11276" width="9.140625" style="100"/>
    <col min="11277" max="11277" width="12.85546875" style="100" customWidth="1"/>
    <col min="11278" max="11278" width="7.7109375" style="100" customWidth="1"/>
    <col min="11279" max="11513" width="9.140625" style="100"/>
    <col min="11514" max="11514" width="21.28515625" style="100" customWidth="1"/>
    <col min="11515" max="11515" width="16.7109375" style="100" customWidth="1"/>
    <col min="11516" max="11516" width="14.140625" style="100" customWidth="1"/>
    <col min="11517" max="11517" width="13.7109375" style="100" customWidth="1"/>
    <col min="11518" max="11518" width="18.140625" style="100" customWidth="1"/>
    <col min="11519" max="11519" width="19.85546875" style="100" customWidth="1"/>
    <col min="11520" max="11520" width="6" style="100" customWidth="1"/>
    <col min="11521" max="11521" width="33.42578125" style="100" customWidth="1"/>
    <col min="11522" max="11522" width="12.5703125" style="100" customWidth="1"/>
    <col min="11523" max="11523" width="11.5703125" style="100" bestFit="1" customWidth="1"/>
    <col min="11524" max="11524" width="9.28515625" style="100" bestFit="1" customWidth="1"/>
    <col min="11525" max="11525" width="11.140625" style="100" bestFit="1" customWidth="1"/>
    <col min="11526" max="11526" width="10.28515625" style="100" bestFit="1" customWidth="1"/>
    <col min="11527" max="11532" width="9.140625" style="100"/>
    <col min="11533" max="11533" width="12.85546875" style="100" customWidth="1"/>
    <col min="11534" max="11534" width="7.7109375" style="100" customWidth="1"/>
    <col min="11535" max="11769" width="9.140625" style="100"/>
    <col min="11770" max="11770" width="21.28515625" style="100" customWidth="1"/>
    <col min="11771" max="11771" width="16.7109375" style="100" customWidth="1"/>
    <col min="11772" max="11772" width="14.140625" style="100" customWidth="1"/>
    <col min="11773" max="11773" width="13.7109375" style="100" customWidth="1"/>
    <col min="11774" max="11774" width="18.140625" style="100" customWidth="1"/>
    <col min="11775" max="11775" width="19.85546875" style="100" customWidth="1"/>
    <col min="11776" max="11776" width="6" style="100" customWidth="1"/>
    <col min="11777" max="11777" width="33.42578125" style="100" customWidth="1"/>
    <col min="11778" max="11778" width="12.5703125" style="100" customWidth="1"/>
    <col min="11779" max="11779" width="11.5703125" style="100" bestFit="1" customWidth="1"/>
    <col min="11780" max="11780" width="9.28515625" style="100" bestFit="1" customWidth="1"/>
    <col min="11781" max="11781" width="11.140625" style="100" bestFit="1" customWidth="1"/>
    <col min="11782" max="11782" width="10.28515625" style="100" bestFit="1" customWidth="1"/>
    <col min="11783" max="11788" width="9.140625" style="100"/>
    <col min="11789" max="11789" width="12.85546875" style="100" customWidth="1"/>
    <col min="11790" max="11790" width="7.7109375" style="100" customWidth="1"/>
    <col min="11791" max="12025" width="9.140625" style="100"/>
    <col min="12026" max="12026" width="21.28515625" style="100" customWidth="1"/>
    <col min="12027" max="12027" width="16.7109375" style="100" customWidth="1"/>
    <col min="12028" max="12028" width="14.140625" style="100" customWidth="1"/>
    <col min="12029" max="12029" width="13.7109375" style="100" customWidth="1"/>
    <col min="12030" max="12030" width="18.140625" style="100" customWidth="1"/>
    <col min="12031" max="12031" width="19.85546875" style="100" customWidth="1"/>
    <col min="12032" max="12032" width="6" style="100" customWidth="1"/>
    <col min="12033" max="12033" width="33.42578125" style="100" customWidth="1"/>
    <col min="12034" max="12034" width="12.5703125" style="100" customWidth="1"/>
    <col min="12035" max="12035" width="11.5703125" style="100" bestFit="1" customWidth="1"/>
    <col min="12036" max="12036" width="9.28515625" style="100" bestFit="1" customWidth="1"/>
    <col min="12037" max="12037" width="11.140625" style="100" bestFit="1" customWidth="1"/>
    <col min="12038" max="12038" width="10.28515625" style="100" bestFit="1" customWidth="1"/>
    <col min="12039" max="12044" width="9.140625" style="100"/>
    <col min="12045" max="12045" width="12.85546875" style="100" customWidth="1"/>
    <col min="12046" max="12046" width="7.7109375" style="100" customWidth="1"/>
    <col min="12047" max="12281" width="9.140625" style="100"/>
    <col min="12282" max="12282" width="21.28515625" style="100" customWidth="1"/>
    <col min="12283" max="12283" width="16.7109375" style="100" customWidth="1"/>
    <col min="12284" max="12284" width="14.140625" style="100" customWidth="1"/>
    <col min="12285" max="12285" width="13.7109375" style="100" customWidth="1"/>
    <col min="12286" max="12286" width="18.140625" style="100" customWidth="1"/>
    <col min="12287" max="12287" width="19.85546875" style="100" customWidth="1"/>
    <col min="12288" max="12288" width="6" style="100" customWidth="1"/>
    <col min="12289" max="12289" width="33.42578125" style="100" customWidth="1"/>
    <col min="12290" max="12290" width="12.5703125" style="100" customWidth="1"/>
    <col min="12291" max="12291" width="11.5703125" style="100" bestFit="1" customWidth="1"/>
    <col min="12292" max="12292" width="9.28515625" style="100" bestFit="1" customWidth="1"/>
    <col min="12293" max="12293" width="11.140625" style="100" bestFit="1" customWidth="1"/>
    <col min="12294" max="12294" width="10.28515625" style="100" bestFit="1" customWidth="1"/>
    <col min="12295" max="12300" width="9.140625" style="100"/>
    <col min="12301" max="12301" width="12.85546875" style="100" customWidth="1"/>
    <col min="12302" max="12302" width="7.7109375" style="100" customWidth="1"/>
    <col min="12303" max="12537" width="9.140625" style="100"/>
    <col min="12538" max="12538" width="21.28515625" style="100" customWidth="1"/>
    <col min="12539" max="12539" width="16.7109375" style="100" customWidth="1"/>
    <col min="12540" max="12540" width="14.140625" style="100" customWidth="1"/>
    <col min="12541" max="12541" width="13.7109375" style="100" customWidth="1"/>
    <col min="12542" max="12542" width="18.140625" style="100" customWidth="1"/>
    <col min="12543" max="12543" width="19.85546875" style="100" customWidth="1"/>
    <col min="12544" max="12544" width="6" style="100" customWidth="1"/>
    <col min="12545" max="12545" width="33.42578125" style="100" customWidth="1"/>
    <col min="12546" max="12546" width="12.5703125" style="100" customWidth="1"/>
    <col min="12547" max="12547" width="11.5703125" style="100" bestFit="1" customWidth="1"/>
    <col min="12548" max="12548" width="9.28515625" style="100" bestFit="1" customWidth="1"/>
    <col min="12549" max="12549" width="11.140625" style="100" bestFit="1" customWidth="1"/>
    <col min="12550" max="12550" width="10.28515625" style="100" bestFit="1" customWidth="1"/>
    <col min="12551" max="12556" width="9.140625" style="100"/>
    <col min="12557" max="12557" width="12.85546875" style="100" customWidth="1"/>
    <col min="12558" max="12558" width="7.7109375" style="100" customWidth="1"/>
    <col min="12559" max="12793" width="9.140625" style="100"/>
    <col min="12794" max="12794" width="21.28515625" style="100" customWidth="1"/>
    <col min="12795" max="12795" width="16.7109375" style="100" customWidth="1"/>
    <col min="12796" max="12796" width="14.140625" style="100" customWidth="1"/>
    <col min="12797" max="12797" width="13.7109375" style="100" customWidth="1"/>
    <col min="12798" max="12798" width="18.140625" style="100" customWidth="1"/>
    <col min="12799" max="12799" width="19.85546875" style="100" customWidth="1"/>
    <col min="12800" max="12800" width="6" style="100" customWidth="1"/>
    <col min="12801" max="12801" width="33.42578125" style="100" customWidth="1"/>
    <col min="12802" max="12802" width="12.5703125" style="100" customWidth="1"/>
    <col min="12803" max="12803" width="11.5703125" style="100" bestFit="1" customWidth="1"/>
    <col min="12804" max="12804" width="9.28515625" style="100" bestFit="1" customWidth="1"/>
    <col min="12805" max="12805" width="11.140625" style="100" bestFit="1" customWidth="1"/>
    <col min="12806" max="12806" width="10.28515625" style="100" bestFit="1" customWidth="1"/>
    <col min="12807" max="12812" width="9.140625" style="100"/>
    <col min="12813" max="12813" width="12.85546875" style="100" customWidth="1"/>
    <col min="12814" max="12814" width="7.7109375" style="100" customWidth="1"/>
    <col min="12815" max="13049" width="9.140625" style="100"/>
    <col min="13050" max="13050" width="21.28515625" style="100" customWidth="1"/>
    <col min="13051" max="13051" width="16.7109375" style="100" customWidth="1"/>
    <col min="13052" max="13052" width="14.140625" style="100" customWidth="1"/>
    <col min="13053" max="13053" width="13.7109375" style="100" customWidth="1"/>
    <col min="13054" max="13054" width="18.140625" style="100" customWidth="1"/>
    <col min="13055" max="13055" width="19.85546875" style="100" customWidth="1"/>
    <col min="13056" max="13056" width="6" style="100" customWidth="1"/>
    <col min="13057" max="13057" width="33.42578125" style="100" customWidth="1"/>
    <col min="13058" max="13058" width="12.5703125" style="100" customWidth="1"/>
    <col min="13059" max="13059" width="11.5703125" style="100" bestFit="1" customWidth="1"/>
    <col min="13060" max="13060" width="9.28515625" style="100" bestFit="1" customWidth="1"/>
    <col min="13061" max="13061" width="11.140625" style="100" bestFit="1" customWidth="1"/>
    <col min="13062" max="13062" width="10.28515625" style="100" bestFit="1" customWidth="1"/>
    <col min="13063" max="13068" width="9.140625" style="100"/>
    <col min="13069" max="13069" width="12.85546875" style="100" customWidth="1"/>
    <col min="13070" max="13070" width="7.7109375" style="100" customWidth="1"/>
    <col min="13071" max="13305" width="9.140625" style="100"/>
    <col min="13306" max="13306" width="21.28515625" style="100" customWidth="1"/>
    <col min="13307" max="13307" width="16.7109375" style="100" customWidth="1"/>
    <col min="13308" max="13308" width="14.140625" style="100" customWidth="1"/>
    <col min="13309" max="13309" width="13.7109375" style="100" customWidth="1"/>
    <col min="13310" max="13310" width="18.140625" style="100" customWidth="1"/>
    <col min="13311" max="13311" width="19.85546875" style="100" customWidth="1"/>
    <col min="13312" max="13312" width="6" style="100" customWidth="1"/>
    <col min="13313" max="13313" width="33.42578125" style="100" customWidth="1"/>
    <col min="13314" max="13314" width="12.5703125" style="100" customWidth="1"/>
    <col min="13315" max="13315" width="11.5703125" style="100" bestFit="1" customWidth="1"/>
    <col min="13316" max="13316" width="9.28515625" style="100" bestFit="1" customWidth="1"/>
    <col min="13317" max="13317" width="11.140625" style="100" bestFit="1" customWidth="1"/>
    <col min="13318" max="13318" width="10.28515625" style="100" bestFit="1" customWidth="1"/>
    <col min="13319" max="13324" width="9.140625" style="100"/>
    <col min="13325" max="13325" width="12.85546875" style="100" customWidth="1"/>
    <col min="13326" max="13326" width="7.7109375" style="100" customWidth="1"/>
    <col min="13327" max="13561" width="9.140625" style="100"/>
    <col min="13562" max="13562" width="21.28515625" style="100" customWidth="1"/>
    <col min="13563" max="13563" width="16.7109375" style="100" customWidth="1"/>
    <col min="13564" max="13564" width="14.140625" style="100" customWidth="1"/>
    <col min="13565" max="13565" width="13.7109375" style="100" customWidth="1"/>
    <col min="13566" max="13566" width="18.140625" style="100" customWidth="1"/>
    <col min="13567" max="13567" width="19.85546875" style="100" customWidth="1"/>
    <col min="13568" max="13568" width="6" style="100" customWidth="1"/>
    <col min="13569" max="13569" width="33.42578125" style="100" customWidth="1"/>
    <col min="13570" max="13570" width="12.5703125" style="100" customWidth="1"/>
    <col min="13571" max="13571" width="11.5703125" style="100" bestFit="1" customWidth="1"/>
    <col min="13572" max="13572" width="9.28515625" style="100" bestFit="1" customWidth="1"/>
    <col min="13573" max="13573" width="11.140625" style="100" bestFit="1" customWidth="1"/>
    <col min="13574" max="13574" width="10.28515625" style="100" bestFit="1" customWidth="1"/>
    <col min="13575" max="13580" width="9.140625" style="100"/>
    <col min="13581" max="13581" width="12.85546875" style="100" customWidth="1"/>
    <col min="13582" max="13582" width="7.7109375" style="100" customWidth="1"/>
    <col min="13583" max="13817" width="9.140625" style="100"/>
    <col min="13818" max="13818" width="21.28515625" style="100" customWidth="1"/>
    <col min="13819" max="13819" width="16.7109375" style="100" customWidth="1"/>
    <col min="13820" max="13820" width="14.140625" style="100" customWidth="1"/>
    <col min="13821" max="13821" width="13.7109375" style="100" customWidth="1"/>
    <col min="13822" max="13822" width="18.140625" style="100" customWidth="1"/>
    <col min="13823" max="13823" width="19.85546875" style="100" customWidth="1"/>
    <col min="13824" max="13824" width="6" style="100" customWidth="1"/>
    <col min="13825" max="13825" width="33.42578125" style="100" customWidth="1"/>
    <col min="13826" max="13826" width="12.5703125" style="100" customWidth="1"/>
    <col min="13827" max="13827" width="11.5703125" style="100" bestFit="1" customWidth="1"/>
    <col min="13828" max="13828" width="9.28515625" style="100" bestFit="1" customWidth="1"/>
    <col min="13829" max="13829" width="11.140625" style="100" bestFit="1" customWidth="1"/>
    <col min="13830" max="13830" width="10.28515625" style="100" bestFit="1" customWidth="1"/>
    <col min="13831" max="13836" width="9.140625" style="100"/>
    <col min="13837" max="13837" width="12.85546875" style="100" customWidth="1"/>
    <col min="13838" max="13838" width="7.7109375" style="100" customWidth="1"/>
    <col min="13839" max="14073" width="9.140625" style="100"/>
    <col min="14074" max="14074" width="21.28515625" style="100" customWidth="1"/>
    <col min="14075" max="14075" width="16.7109375" style="100" customWidth="1"/>
    <col min="14076" max="14076" width="14.140625" style="100" customWidth="1"/>
    <col min="14077" max="14077" width="13.7109375" style="100" customWidth="1"/>
    <col min="14078" max="14078" width="18.140625" style="100" customWidth="1"/>
    <col min="14079" max="14079" width="19.85546875" style="100" customWidth="1"/>
    <col min="14080" max="14080" width="6" style="100" customWidth="1"/>
    <col min="14081" max="14081" width="33.42578125" style="100" customWidth="1"/>
    <col min="14082" max="14082" width="12.5703125" style="100" customWidth="1"/>
    <col min="14083" max="14083" width="11.5703125" style="100" bestFit="1" customWidth="1"/>
    <col min="14084" max="14084" width="9.28515625" style="100" bestFit="1" customWidth="1"/>
    <col min="14085" max="14085" width="11.140625" style="100" bestFit="1" customWidth="1"/>
    <col min="14086" max="14086" width="10.28515625" style="100" bestFit="1" customWidth="1"/>
    <col min="14087" max="14092" width="9.140625" style="100"/>
    <col min="14093" max="14093" width="12.85546875" style="100" customWidth="1"/>
    <col min="14094" max="14094" width="7.7109375" style="100" customWidth="1"/>
    <col min="14095" max="14329" width="9.140625" style="100"/>
    <col min="14330" max="14330" width="21.28515625" style="100" customWidth="1"/>
    <col min="14331" max="14331" width="16.7109375" style="100" customWidth="1"/>
    <col min="14332" max="14332" width="14.140625" style="100" customWidth="1"/>
    <col min="14333" max="14333" width="13.7109375" style="100" customWidth="1"/>
    <col min="14334" max="14334" width="18.140625" style="100" customWidth="1"/>
    <col min="14335" max="14335" width="19.85546875" style="100" customWidth="1"/>
    <col min="14336" max="14336" width="6" style="100" customWidth="1"/>
    <col min="14337" max="14337" width="33.42578125" style="100" customWidth="1"/>
    <col min="14338" max="14338" width="12.5703125" style="100" customWidth="1"/>
    <col min="14339" max="14339" width="11.5703125" style="100" bestFit="1" customWidth="1"/>
    <col min="14340" max="14340" width="9.28515625" style="100" bestFit="1" customWidth="1"/>
    <col min="14341" max="14341" width="11.140625" style="100" bestFit="1" customWidth="1"/>
    <col min="14342" max="14342" width="10.28515625" style="100" bestFit="1" customWidth="1"/>
    <col min="14343" max="14348" width="9.140625" style="100"/>
    <col min="14349" max="14349" width="12.85546875" style="100" customWidth="1"/>
    <col min="14350" max="14350" width="7.7109375" style="100" customWidth="1"/>
    <col min="14351" max="14585" width="9.140625" style="100"/>
    <col min="14586" max="14586" width="21.28515625" style="100" customWidth="1"/>
    <col min="14587" max="14587" width="16.7109375" style="100" customWidth="1"/>
    <col min="14588" max="14588" width="14.140625" style="100" customWidth="1"/>
    <col min="14589" max="14589" width="13.7109375" style="100" customWidth="1"/>
    <col min="14590" max="14590" width="18.140625" style="100" customWidth="1"/>
    <col min="14591" max="14591" width="19.85546875" style="100" customWidth="1"/>
    <col min="14592" max="14592" width="6" style="100" customWidth="1"/>
    <col min="14593" max="14593" width="33.42578125" style="100" customWidth="1"/>
    <col min="14594" max="14594" width="12.5703125" style="100" customWidth="1"/>
    <col min="14595" max="14595" width="11.5703125" style="100" bestFit="1" customWidth="1"/>
    <col min="14596" max="14596" width="9.28515625" style="100" bestFit="1" customWidth="1"/>
    <col min="14597" max="14597" width="11.140625" style="100" bestFit="1" customWidth="1"/>
    <col min="14598" max="14598" width="10.28515625" style="100" bestFit="1" customWidth="1"/>
    <col min="14599" max="14604" width="9.140625" style="100"/>
    <col min="14605" max="14605" width="12.85546875" style="100" customWidth="1"/>
    <col min="14606" max="14606" width="7.7109375" style="100" customWidth="1"/>
    <col min="14607" max="14841" width="9.140625" style="100"/>
    <col min="14842" max="14842" width="21.28515625" style="100" customWidth="1"/>
    <col min="14843" max="14843" width="16.7109375" style="100" customWidth="1"/>
    <col min="14844" max="14844" width="14.140625" style="100" customWidth="1"/>
    <col min="14845" max="14845" width="13.7109375" style="100" customWidth="1"/>
    <col min="14846" max="14846" width="18.140625" style="100" customWidth="1"/>
    <col min="14847" max="14847" width="19.85546875" style="100" customWidth="1"/>
    <col min="14848" max="14848" width="6" style="100" customWidth="1"/>
    <col min="14849" max="14849" width="33.42578125" style="100" customWidth="1"/>
    <col min="14850" max="14850" width="12.5703125" style="100" customWidth="1"/>
    <col min="14851" max="14851" width="11.5703125" style="100" bestFit="1" customWidth="1"/>
    <col min="14852" max="14852" width="9.28515625" style="100" bestFit="1" customWidth="1"/>
    <col min="14853" max="14853" width="11.140625" style="100" bestFit="1" customWidth="1"/>
    <col min="14854" max="14854" width="10.28515625" style="100" bestFit="1" customWidth="1"/>
    <col min="14855" max="14860" width="9.140625" style="100"/>
    <col min="14861" max="14861" width="12.85546875" style="100" customWidth="1"/>
    <col min="14862" max="14862" width="7.7109375" style="100" customWidth="1"/>
    <col min="14863" max="15097" width="9.140625" style="100"/>
    <col min="15098" max="15098" width="21.28515625" style="100" customWidth="1"/>
    <col min="15099" max="15099" width="16.7109375" style="100" customWidth="1"/>
    <col min="15100" max="15100" width="14.140625" style="100" customWidth="1"/>
    <col min="15101" max="15101" width="13.7109375" style="100" customWidth="1"/>
    <col min="15102" max="15102" width="18.140625" style="100" customWidth="1"/>
    <col min="15103" max="15103" width="19.85546875" style="100" customWidth="1"/>
    <col min="15104" max="15104" width="6" style="100" customWidth="1"/>
    <col min="15105" max="15105" width="33.42578125" style="100" customWidth="1"/>
    <col min="15106" max="15106" width="12.5703125" style="100" customWidth="1"/>
    <col min="15107" max="15107" width="11.5703125" style="100" bestFit="1" customWidth="1"/>
    <col min="15108" max="15108" width="9.28515625" style="100" bestFit="1" customWidth="1"/>
    <col min="15109" max="15109" width="11.140625" style="100" bestFit="1" customWidth="1"/>
    <col min="15110" max="15110" width="10.28515625" style="100" bestFit="1" customWidth="1"/>
    <col min="15111" max="15116" width="9.140625" style="100"/>
    <col min="15117" max="15117" width="12.85546875" style="100" customWidth="1"/>
    <col min="15118" max="15118" width="7.7109375" style="100" customWidth="1"/>
    <col min="15119" max="15353" width="9.140625" style="100"/>
    <col min="15354" max="15354" width="21.28515625" style="100" customWidth="1"/>
    <col min="15355" max="15355" width="16.7109375" style="100" customWidth="1"/>
    <col min="15356" max="15356" width="14.140625" style="100" customWidth="1"/>
    <col min="15357" max="15357" width="13.7109375" style="100" customWidth="1"/>
    <col min="15358" max="15358" width="18.140625" style="100" customWidth="1"/>
    <col min="15359" max="15359" width="19.85546875" style="100" customWidth="1"/>
    <col min="15360" max="15360" width="6" style="100" customWidth="1"/>
    <col min="15361" max="15361" width="33.42578125" style="100" customWidth="1"/>
    <col min="15362" max="15362" width="12.5703125" style="100" customWidth="1"/>
    <col min="15363" max="15363" width="11.5703125" style="100" bestFit="1" customWidth="1"/>
    <col min="15364" max="15364" width="9.28515625" style="100" bestFit="1" customWidth="1"/>
    <col min="15365" max="15365" width="11.140625" style="100" bestFit="1" customWidth="1"/>
    <col min="15366" max="15366" width="10.28515625" style="100" bestFit="1" customWidth="1"/>
    <col min="15367" max="15372" width="9.140625" style="100"/>
    <col min="15373" max="15373" width="12.85546875" style="100" customWidth="1"/>
    <col min="15374" max="15374" width="7.7109375" style="100" customWidth="1"/>
    <col min="15375" max="15609" width="9.140625" style="100"/>
    <col min="15610" max="15610" width="21.28515625" style="100" customWidth="1"/>
    <col min="15611" max="15611" width="16.7109375" style="100" customWidth="1"/>
    <col min="15612" max="15612" width="14.140625" style="100" customWidth="1"/>
    <col min="15613" max="15613" width="13.7109375" style="100" customWidth="1"/>
    <col min="15614" max="15614" width="18.140625" style="100" customWidth="1"/>
    <col min="15615" max="15615" width="19.85546875" style="100" customWidth="1"/>
    <col min="15616" max="15616" width="6" style="100" customWidth="1"/>
    <col min="15617" max="15617" width="33.42578125" style="100" customWidth="1"/>
    <col min="15618" max="15618" width="12.5703125" style="100" customWidth="1"/>
    <col min="15619" max="15619" width="11.5703125" style="100" bestFit="1" customWidth="1"/>
    <col min="15620" max="15620" width="9.28515625" style="100" bestFit="1" customWidth="1"/>
    <col min="15621" max="15621" width="11.140625" style="100" bestFit="1" customWidth="1"/>
    <col min="15622" max="15622" width="10.28515625" style="100" bestFit="1" customWidth="1"/>
    <col min="15623" max="15628" width="9.140625" style="100"/>
    <col min="15629" max="15629" width="12.85546875" style="100" customWidth="1"/>
    <col min="15630" max="15630" width="7.7109375" style="100" customWidth="1"/>
    <col min="15631" max="15865" width="9.140625" style="100"/>
    <col min="15866" max="15866" width="21.28515625" style="100" customWidth="1"/>
    <col min="15867" max="15867" width="16.7109375" style="100" customWidth="1"/>
    <col min="15868" max="15868" width="14.140625" style="100" customWidth="1"/>
    <col min="15869" max="15869" width="13.7109375" style="100" customWidth="1"/>
    <col min="15870" max="15870" width="18.140625" style="100" customWidth="1"/>
    <col min="15871" max="15871" width="19.85546875" style="100" customWidth="1"/>
    <col min="15872" max="15872" width="6" style="100" customWidth="1"/>
    <col min="15873" max="15873" width="33.42578125" style="100" customWidth="1"/>
    <col min="15874" max="15874" width="12.5703125" style="100" customWidth="1"/>
    <col min="15875" max="15875" width="11.5703125" style="100" bestFit="1" customWidth="1"/>
    <col min="15876" max="15876" width="9.28515625" style="100" bestFit="1" customWidth="1"/>
    <col min="15877" max="15877" width="11.140625" style="100" bestFit="1" customWidth="1"/>
    <col min="15878" max="15878" width="10.28515625" style="100" bestFit="1" customWidth="1"/>
    <col min="15879" max="15884" width="9.140625" style="100"/>
    <col min="15885" max="15885" width="12.85546875" style="100" customWidth="1"/>
    <col min="15886" max="15886" width="7.7109375" style="100" customWidth="1"/>
    <col min="15887" max="16121" width="9.140625" style="100"/>
    <col min="16122" max="16122" width="21.28515625" style="100" customWidth="1"/>
    <col min="16123" max="16123" width="16.7109375" style="100" customWidth="1"/>
    <col min="16124" max="16124" width="14.140625" style="100" customWidth="1"/>
    <col min="16125" max="16125" width="13.7109375" style="100" customWidth="1"/>
    <col min="16126" max="16126" width="18.140625" style="100" customWidth="1"/>
    <col min="16127" max="16127" width="19.85546875" style="100" customWidth="1"/>
    <col min="16128" max="16128" width="6" style="100" customWidth="1"/>
    <col min="16129" max="16129" width="33.42578125" style="100" customWidth="1"/>
    <col min="16130" max="16130" width="12.5703125" style="100" customWidth="1"/>
    <col min="16131" max="16131" width="11.5703125" style="100" bestFit="1" customWidth="1"/>
    <col min="16132" max="16132" width="9.28515625" style="100" bestFit="1" customWidth="1"/>
    <col min="16133" max="16133" width="11.140625" style="100" bestFit="1" customWidth="1"/>
    <col min="16134" max="16134" width="10.28515625" style="100" bestFit="1" customWidth="1"/>
    <col min="16135" max="16140" width="9.140625" style="100"/>
    <col min="16141" max="16141" width="12.85546875" style="100" customWidth="1"/>
    <col min="16142" max="16142" width="7.7109375" style="100" customWidth="1"/>
    <col min="16143" max="16384" width="9.140625" style="100"/>
  </cols>
  <sheetData>
    <row r="1" spans="1:5" x14ac:dyDescent="0.25">
      <c r="A1" s="297" t="s">
        <v>133</v>
      </c>
      <c r="B1" s="297"/>
      <c r="C1" s="297"/>
      <c r="D1" s="297"/>
      <c r="E1" s="297"/>
    </row>
    <row r="2" spans="1:5" x14ac:dyDescent="0.25">
      <c r="A2" s="297" t="s">
        <v>134</v>
      </c>
      <c r="B2" s="297"/>
      <c r="C2" s="297"/>
      <c r="D2" s="297"/>
      <c r="E2" s="297"/>
    </row>
    <row r="3" spans="1:5" x14ac:dyDescent="0.25">
      <c r="A3" s="223" t="s">
        <v>162</v>
      </c>
      <c r="B3" s="223"/>
      <c r="C3" s="223"/>
      <c r="D3" s="223"/>
      <c r="E3" s="223"/>
    </row>
    <row r="4" spans="1:5" x14ac:dyDescent="0.25">
      <c r="A4" s="129"/>
      <c r="B4" s="224"/>
      <c r="C4" s="224"/>
      <c r="D4" s="224"/>
      <c r="E4" s="129"/>
    </row>
    <row r="5" spans="1:5" x14ac:dyDescent="0.25">
      <c r="A5" s="225" t="s">
        <v>0</v>
      </c>
      <c r="B5" s="225"/>
      <c r="C5" s="225"/>
      <c r="D5" s="225"/>
      <c r="E5" s="225"/>
    </row>
    <row r="6" spans="1:5" x14ac:dyDescent="0.25">
      <c r="A6" s="206" t="s">
        <v>1</v>
      </c>
      <c r="B6" s="206"/>
      <c r="C6" s="206" t="s">
        <v>2</v>
      </c>
      <c r="D6" s="206"/>
      <c r="E6" s="206"/>
    </row>
    <row r="7" spans="1:5" x14ac:dyDescent="0.25">
      <c r="A7" s="206" t="s">
        <v>3</v>
      </c>
      <c r="B7" s="206"/>
      <c r="C7" s="206" t="s">
        <v>4</v>
      </c>
      <c r="D7" s="206"/>
      <c r="E7" s="206"/>
    </row>
    <row r="8" spans="1:5" x14ac:dyDescent="0.25">
      <c r="A8" s="206" t="s">
        <v>5</v>
      </c>
      <c r="B8" s="206"/>
      <c r="C8" s="206" t="s">
        <v>6</v>
      </c>
      <c r="D8" s="206"/>
      <c r="E8" s="206"/>
    </row>
    <row r="9" spans="1:5" x14ac:dyDescent="0.25">
      <c r="A9" s="206" t="s">
        <v>7</v>
      </c>
      <c r="B9" s="206"/>
      <c r="C9" s="206">
        <v>5143</v>
      </c>
      <c r="D9" s="206"/>
      <c r="E9" s="206"/>
    </row>
    <row r="10" spans="1:5" x14ac:dyDescent="0.25">
      <c r="A10" s="206" t="s">
        <v>8</v>
      </c>
      <c r="B10" s="206"/>
      <c r="C10" s="206" t="s">
        <v>173</v>
      </c>
      <c r="D10" s="206"/>
      <c r="E10" s="206"/>
    </row>
    <row r="11" spans="1:5" x14ac:dyDescent="0.25">
      <c r="A11" s="206" t="s">
        <v>9</v>
      </c>
      <c r="B11" s="206"/>
      <c r="C11" s="206" t="s">
        <v>10</v>
      </c>
      <c r="D11" s="206"/>
      <c r="E11" s="206"/>
    </row>
    <row r="12" spans="1:5" x14ac:dyDescent="0.25">
      <c r="A12" s="206" t="s">
        <v>122</v>
      </c>
      <c r="B12" s="206"/>
      <c r="C12" s="227"/>
      <c r="D12" s="206"/>
      <c r="E12" s="206"/>
    </row>
    <row r="13" spans="1:5" x14ac:dyDescent="0.25">
      <c r="A13" s="206" t="s">
        <v>123</v>
      </c>
      <c r="B13" s="206"/>
      <c r="C13" s="131" t="s">
        <v>11</v>
      </c>
      <c r="D13" s="131" t="s">
        <v>12</v>
      </c>
      <c r="E13" s="131" t="s">
        <v>13</v>
      </c>
    </row>
    <row r="14" spans="1:5" x14ac:dyDescent="0.25">
      <c r="A14" s="228"/>
      <c r="B14" s="229"/>
      <c r="C14" s="135">
        <v>1</v>
      </c>
      <c r="D14" s="133"/>
      <c r="E14" s="134"/>
    </row>
    <row r="15" spans="1:5" x14ac:dyDescent="0.25">
      <c r="A15" s="206" t="s">
        <v>14</v>
      </c>
      <c r="B15" s="206"/>
      <c r="C15" s="131" t="s">
        <v>11</v>
      </c>
      <c r="D15" s="131" t="s">
        <v>12</v>
      </c>
      <c r="E15" s="131" t="s">
        <v>13</v>
      </c>
    </row>
    <row r="16" spans="1:5" x14ac:dyDescent="0.25">
      <c r="A16" s="226"/>
      <c r="B16" s="226"/>
      <c r="C16" s="135">
        <v>2</v>
      </c>
      <c r="D16" s="136"/>
      <c r="E16" s="137"/>
    </row>
    <row r="17" spans="1:5" x14ac:dyDescent="0.25">
      <c r="A17" s="207" t="s">
        <v>15</v>
      </c>
      <c r="B17" s="208"/>
      <c r="C17" s="135"/>
      <c r="D17" s="133"/>
      <c r="E17" s="135"/>
    </row>
    <row r="18" spans="1:5" ht="42.75" customHeight="1" x14ac:dyDescent="0.25">
      <c r="A18" s="203" t="s">
        <v>126</v>
      </c>
      <c r="B18" s="203"/>
      <c r="C18" s="203"/>
      <c r="D18" s="203"/>
      <c r="E18" s="203"/>
    </row>
    <row r="19" spans="1:5" x14ac:dyDescent="0.25">
      <c r="A19" s="209" t="s">
        <v>16</v>
      </c>
      <c r="B19" s="210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5">
        <f>C20+D20</f>
        <v>30</v>
      </c>
    </row>
    <row r="21" spans="1:5" x14ac:dyDescent="0.25">
      <c r="A21" s="211" t="s">
        <v>21</v>
      </c>
      <c r="B21" s="212"/>
      <c r="C21" s="213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207" t="s">
        <v>24</v>
      </c>
      <c r="B24" s="208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216" t="s">
        <v>26</v>
      </c>
      <c r="B26" s="217"/>
      <c r="C26" s="217"/>
      <c r="D26" s="217"/>
      <c r="E26" s="217"/>
    </row>
    <row r="27" spans="1:5" ht="15.75" thickBot="1" x14ac:dyDescent="0.3">
      <c r="A27" s="218" t="s">
        <v>5</v>
      </c>
      <c r="B27" s="218" t="s">
        <v>27</v>
      </c>
      <c r="C27" s="218" t="s">
        <v>28</v>
      </c>
      <c r="D27" s="230" t="s">
        <v>29</v>
      </c>
      <c r="E27" s="231"/>
    </row>
    <row r="28" spans="1:5" ht="27" thickBot="1" x14ac:dyDescent="0.3">
      <c r="A28" s="219"/>
      <c r="B28" s="219"/>
      <c r="C28" s="219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48" t="s">
        <v>42</v>
      </c>
      <c r="B39" s="145">
        <v>2.8E-3</v>
      </c>
      <c r="C39" s="145">
        <v>180</v>
      </c>
      <c r="D39" s="146">
        <v>0.69040000000000001</v>
      </c>
      <c r="E39" s="149">
        <v>3.282</v>
      </c>
    </row>
    <row r="40" spans="1:5" x14ac:dyDescent="0.25">
      <c r="A40" s="150" t="s">
        <v>43</v>
      </c>
      <c r="B40" s="151">
        <v>2.0000000000000001E-4</v>
      </c>
      <c r="C40" s="151">
        <v>6</v>
      </c>
      <c r="D40" s="152">
        <v>1</v>
      </c>
      <c r="E40" s="158">
        <v>1.32E-2</v>
      </c>
    </row>
    <row r="41" spans="1:5" x14ac:dyDescent="0.25">
      <c r="A41" s="330" t="s">
        <v>44</v>
      </c>
      <c r="B41" s="330"/>
      <c r="C41" s="330"/>
      <c r="D41" s="331"/>
      <c r="E41" s="201">
        <f>SUM(E29:E40)</f>
        <v>30.6403</v>
      </c>
    </row>
    <row r="42" spans="1:5" x14ac:dyDescent="0.25">
      <c r="A42" s="200"/>
      <c r="B42" s="200"/>
      <c r="C42" s="200"/>
      <c r="D42" s="200"/>
      <c r="E42" s="171"/>
    </row>
    <row r="43" spans="1:5" x14ac:dyDescent="0.25">
      <c r="A43" s="333" t="s">
        <v>144</v>
      </c>
      <c r="B43" s="333"/>
      <c r="C43" s="333"/>
      <c r="D43" s="333"/>
      <c r="E43" s="171"/>
    </row>
    <row r="44" spans="1:5" x14ac:dyDescent="0.25">
      <c r="A44" s="304" t="s">
        <v>146</v>
      </c>
      <c r="B44" s="304"/>
      <c r="C44" s="304"/>
      <c r="D44" s="304"/>
      <c r="E44" s="171"/>
    </row>
    <row r="45" spans="1:5" x14ac:dyDescent="0.25">
      <c r="A45" s="211" t="s">
        <v>45</v>
      </c>
      <c r="B45" s="212"/>
      <c r="C45" s="213"/>
      <c r="D45" s="161">
        <v>12</v>
      </c>
      <c r="E45" s="129"/>
    </row>
    <row r="46" spans="1:5" x14ac:dyDescent="0.25">
      <c r="A46" s="215" t="s">
        <v>124</v>
      </c>
      <c r="B46" s="215"/>
      <c r="C46" s="215"/>
      <c r="D46" s="161">
        <v>252</v>
      </c>
      <c r="E46" s="129"/>
    </row>
    <row r="47" spans="1:5" x14ac:dyDescent="0.25">
      <c r="A47" s="206" t="s">
        <v>46</v>
      </c>
      <c r="B47" s="206"/>
      <c r="C47" s="206"/>
      <c r="D47" s="161">
        <f>D46/12</f>
        <v>21</v>
      </c>
      <c r="E47" s="129"/>
    </row>
    <row r="48" spans="1:5" x14ac:dyDescent="0.25">
      <c r="A48" s="319" t="s">
        <v>150</v>
      </c>
      <c r="B48" s="319"/>
      <c r="C48" s="130" t="s">
        <v>158</v>
      </c>
      <c r="D48" s="173"/>
      <c r="E48" s="129"/>
    </row>
    <row r="49" spans="1:11" x14ac:dyDescent="0.25">
      <c r="A49" s="204" t="s">
        <v>155</v>
      </c>
      <c r="B49" s="204"/>
      <c r="C49" s="135">
        <v>3</v>
      </c>
      <c r="D49" s="173"/>
      <c r="E49" s="129"/>
    </row>
    <row r="50" spans="1:11" x14ac:dyDescent="0.25">
      <c r="A50" s="204" t="s">
        <v>156</v>
      </c>
      <c r="B50" s="204"/>
      <c r="C50" s="135">
        <v>1</v>
      </c>
      <c r="D50" s="173"/>
      <c r="E50" s="129"/>
    </row>
    <row r="51" spans="1:11" x14ac:dyDescent="0.25">
      <c r="A51" s="204" t="s">
        <v>157</v>
      </c>
      <c r="B51" s="204"/>
      <c r="C51" s="135">
        <v>1</v>
      </c>
      <c r="D51" s="173"/>
      <c r="E51" s="129"/>
    </row>
    <row r="52" spans="1:11" x14ac:dyDescent="0.25">
      <c r="A52" s="310"/>
      <c r="B52" s="310"/>
      <c r="C52" s="172"/>
      <c r="D52" s="173"/>
      <c r="E52" s="129"/>
    </row>
    <row r="53" spans="1:11" x14ac:dyDescent="0.25">
      <c r="A53" s="205" t="s">
        <v>163</v>
      </c>
      <c r="B53" s="205"/>
      <c r="C53" s="205"/>
      <c r="D53" s="205"/>
      <c r="E53" s="205"/>
    </row>
    <row r="54" spans="1:11" x14ac:dyDescent="0.25">
      <c r="A54" s="13"/>
      <c r="B54" s="13"/>
      <c r="C54" s="13"/>
      <c r="D54" s="13"/>
      <c r="E54" s="13"/>
    </row>
    <row r="55" spans="1:11" x14ac:dyDescent="0.25">
      <c r="A55" s="245" t="s">
        <v>47</v>
      </c>
      <c r="B55" s="233"/>
      <c r="C55" s="233"/>
      <c r="D55" s="233"/>
      <c r="E55" s="234"/>
    </row>
    <row r="56" spans="1:11" x14ac:dyDescent="0.25">
      <c r="A56" s="120"/>
      <c r="B56" s="121"/>
      <c r="C56" s="115" t="s">
        <v>48</v>
      </c>
      <c r="D56" s="123" t="s">
        <v>49</v>
      </c>
      <c r="E56" s="123" t="s">
        <v>50</v>
      </c>
    </row>
    <row r="57" spans="1:11" x14ac:dyDescent="0.25">
      <c r="A57" s="127" t="s">
        <v>51</v>
      </c>
      <c r="B57" s="128"/>
      <c r="C57" s="164">
        <v>200</v>
      </c>
      <c r="D57" s="8"/>
      <c r="E57" s="19">
        <f>(C12/220)*C57</f>
        <v>0</v>
      </c>
    </row>
    <row r="58" spans="1:11" x14ac:dyDescent="0.25">
      <c r="A58" s="246" t="s">
        <v>52</v>
      </c>
      <c r="B58" s="247"/>
      <c r="C58" s="248"/>
      <c r="D58" s="20">
        <v>0.4</v>
      </c>
      <c r="E58" s="21">
        <f>C12*D58</f>
        <v>0</v>
      </c>
      <c r="H58" s="5"/>
    </row>
    <row r="59" spans="1:11" x14ac:dyDescent="0.25">
      <c r="A59" s="246" t="s">
        <v>53</v>
      </c>
      <c r="B59" s="247"/>
      <c r="C59" s="248"/>
      <c r="D59" s="8"/>
      <c r="E59" s="19">
        <v>0</v>
      </c>
    </row>
    <row r="60" spans="1:11" x14ac:dyDescent="0.25">
      <c r="A60" s="238" t="s">
        <v>54</v>
      </c>
      <c r="B60" s="239"/>
      <c r="C60" s="239"/>
      <c r="D60" s="240"/>
      <c r="E60" s="22">
        <f>SUM(E57:E59)</f>
        <v>0</v>
      </c>
    </row>
    <row r="61" spans="1:11" x14ac:dyDescent="0.25">
      <c r="G61" s="23"/>
      <c r="I61" s="24"/>
      <c r="K61" s="24"/>
    </row>
    <row r="62" spans="1:11" x14ac:dyDescent="0.25">
      <c r="A62" s="232" t="s">
        <v>55</v>
      </c>
      <c r="B62" s="233"/>
      <c r="C62" s="233"/>
      <c r="D62" s="233"/>
      <c r="E62" s="234"/>
      <c r="F62" s="23"/>
    </row>
    <row r="63" spans="1:11" x14ac:dyDescent="0.25">
      <c r="A63" s="241" t="s">
        <v>56</v>
      </c>
      <c r="B63" s="242"/>
      <c r="C63" s="242"/>
      <c r="D63" s="242"/>
      <c r="E63" s="243"/>
    </row>
    <row r="64" spans="1:11" x14ac:dyDescent="0.25">
      <c r="A64" s="232"/>
      <c r="B64" s="233"/>
      <c r="C64" s="234"/>
      <c r="D64" s="123" t="s">
        <v>49</v>
      </c>
      <c r="E64" s="123" t="s">
        <v>50</v>
      </c>
      <c r="F64" s="25"/>
      <c r="K64" s="24"/>
    </row>
    <row r="65" spans="1:5" x14ac:dyDescent="0.25">
      <c r="A65" s="235" t="s">
        <v>57</v>
      </c>
      <c r="B65" s="236"/>
      <c r="C65" s="237"/>
      <c r="D65" s="9">
        <f>1/12</f>
        <v>8.3333333333333329E-2</v>
      </c>
      <c r="E65" s="19">
        <f>E60*D65</f>
        <v>0</v>
      </c>
    </row>
    <row r="66" spans="1:5" x14ac:dyDescent="0.25">
      <c r="A66" s="220" t="s">
        <v>58</v>
      </c>
      <c r="B66" s="221"/>
      <c r="C66" s="222"/>
      <c r="D66" s="9">
        <v>0.33329999999999999</v>
      </c>
      <c r="E66" s="19">
        <f>(E60*D66)/12</f>
        <v>0</v>
      </c>
    </row>
    <row r="67" spans="1:5" x14ac:dyDescent="0.25">
      <c r="A67" s="238" t="s">
        <v>44</v>
      </c>
      <c r="B67" s="239"/>
      <c r="C67" s="239"/>
      <c r="D67" s="240"/>
      <c r="E67" s="22">
        <f>SUM(E65:E66)</f>
        <v>0</v>
      </c>
    </row>
    <row r="68" spans="1:5" x14ac:dyDescent="0.25">
      <c r="A68" s="26"/>
      <c r="B68" s="26"/>
      <c r="C68" s="26"/>
      <c r="D68" s="26"/>
      <c r="E68" s="26"/>
    </row>
    <row r="69" spans="1:5" x14ac:dyDescent="0.25">
      <c r="A69" s="241" t="s">
        <v>59</v>
      </c>
      <c r="B69" s="242"/>
      <c r="C69" s="242"/>
      <c r="D69" s="242"/>
      <c r="E69" s="243"/>
    </row>
    <row r="70" spans="1:5" x14ac:dyDescent="0.25">
      <c r="A70" s="244" t="s">
        <v>60</v>
      </c>
      <c r="B70" s="244"/>
      <c r="C70" s="27">
        <f>E60+E67</f>
        <v>0</v>
      </c>
      <c r="D70" s="123" t="s">
        <v>49</v>
      </c>
      <c r="E70" s="123" t="s">
        <v>50</v>
      </c>
    </row>
    <row r="71" spans="1:5" x14ac:dyDescent="0.25">
      <c r="A71" s="220" t="s">
        <v>61</v>
      </c>
      <c r="B71" s="221"/>
      <c r="C71" s="222"/>
      <c r="D71" s="28">
        <v>0.2</v>
      </c>
      <c r="E71" s="165">
        <f>$C$70*D71</f>
        <v>0</v>
      </c>
    </row>
    <row r="72" spans="1:5" x14ac:dyDescent="0.25">
      <c r="A72" s="220" t="s">
        <v>63</v>
      </c>
      <c r="B72" s="221"/>
      <c r="C72" s="222"/>
      <c r="D72" s="28">
        <v>0.03</v>
      </c>
      <c r="E72" s="162">
        <f t="shared" ref="E72" si="0">$C$70*D72</f>
        <v>0</v>
      </c>
    </row>
    <row r="73" spans="1:5" x14ac:dyDescent="0.25">
      <c r="A73" s="220" t="s">
        <v>62</v>
      </c>
      <c r="B73" s="221"/>
      <c r="C73" s="222"/>
      <c r="D73" s="28">
        <v>2.5000000000000001E-2</v>
      </c>
      <c r="E73" s="162"/>
    </row>
    <row r="74" spans="1:5" x14ac:dyDescent="0.25">
      <c r="A74" s="220" t="s">
        <v>64</v>
      </c>
      <c r="B74" s="221"/>
      <c r="C74" s="222"/>
      <c r="D74" s="28">
        <v>1.4999999999999999E-2</v>
      </c>
      <c r="E74" s="162"/>
    </row>
    <row r="75" spans="1:5" x14ac:dyDescent="0.25">
      <c r="A75" s="220" t="s">
        <v>65</v>
      </c>
      <c r="B75" s="221"/>
      <c r="C75" s="222"/>
      <c r="D75" s="30">
        <v>0.01</v>
      </c>
      <c r="E75" s="162"/>
    </row>
    <row r="76" spans="1:5" x14ac:dyDescent="0.25">
      <c r="A76" s="220" t="s">
        <v>66</v>
      </c>
      <c r="B76" s="221"/>
      <c r="C76" s="222"/>
      <c r="D76" s="30">
        <v>6.0000000000000001E-3</v>
      </c>
      <c r="E76" s="162"/>
    </row>
    <row r="77" spans="1:5" x14ac:dyDescent="0.25">
      <c r="A77" s="220" t="s">
        <v>67</v>
      </c>
      <c r="B77" s="221"/>
      <c r="C77" s="222"/>
      <c r="D77" s="30">
        <v>2E-3</v>
      </c>
      <c r="E77" s="162"/>
    </row>
    <row r="78" spans="1:5" x14ac:dyDescent="0.25">
      <c r="A78" s="238" t="s">
        <v>68</v>
      </c>
      <c r="B78" s="239"/>
      <c r="C78" s="240"/>
      <c r="D78" s="31">
        <f>SUM(D71:D77)</f>
        <v>0.28800000000000003</v>
      </c>
      <c r="E78" s="163">
        <f>SUM(E71:E77)</f>
        <v>0</v>
      </c>
    </row>
    <row r="79" spans="1:5" x14ac:dyDescent="0.25">
      <c r="A79" s="220" t="s">
        <v>69</v>
      </c>
      <c r="B79" s="221"/>
      <c r="C79" s="222"/>
      <c r="D79" s="30">
        <v>0.08</v>
      </c>
      <c r="E79" s="162">
        <f>C70*D79</f>
        <v>0</v>
      </c>
    </row>
    <row r="80" spans="1:5" x14ac:dyDescent="0.25">
      <c r="A80" s="238" t="s">
        <v>44</v>
      </c>
      <c r="B80" s="239"/>
      <c r="C80" s="240"/>
      <c r="D80" s="33">
        <f>SUM(D78:D79)</f>
        <v>0.36800000000000005</v>
      </c>
      <c r="E80" s="163">
        <f>SUM(E78:E79)</f>
        <v>0</v>
      </c>
    </row>
    <row r="81" spans="1:5" x14ac:dyDescent="0.25">
      <c r="A81" s="26"/>
      <c r="B81" s="26"/>
      <c r="C81" s="26"/>
      <c r="D81" s="26"/>
      <c r="E81" s="26"/>
    </row>
    <row r="82" spans="1:5" x14ac:dyDescent="0.25">
      <c r="A82" s="241" t="s">
        <v>70</v>
      </c>
      <c r="B82" s="242"/>
      <c r="C82" s="242"/>
      <c r="D82" s="242"/>
      <c r="E82" s="243"/>
    </row>
    <row r="83" spans="1:5" x14ac:dyDescent="0.25">
      <c r="A83" s="252"/>
      <c r="B83" s="253"/>
      <c r="C83" s="253"/>
      <c r="D83" s="254"/>
      <c r="E83" s="123" t="s">
        <v>50</v>
      </c>
    </row>
    <row r="84" spans="1:5" x14ac:dyDescent="0.25">
      <c r="A84" s="220" t="s">
        <v>71</v>
      </c>
      <c r="B84" s="221"/>
      <c r="C84" s="221"/>
      <c r="D84" s="222"/>
      <c r="E84" s="34">
        <f>((D16*C16)*D47)-(C12*E16)</f>
        <v>0</v>
      </c>
    </row>
    <row r="85" spans="1:5" x14ac:dyDescent="0.25">
      <c r="A85" s="220" t="s">
        <v>72</v>
      </c>
      <c r="B85" s="221"/>
      <c r="C85" s="221"/>
      <c r="D85" s="222"/>
      <c r="E85" s="34">
        <f>((C14*D14)*D47)-(((C14*D14)*D47)*E14)</f>
        <v>0</v>
      </c>
    </row>
    <row r="86" spans="1:5" x14ac:dyDescent="0.25">
      <c r="A86" s="220" t="s">
        <v>73</v>
      </c>
      <c r="B86" s="221"/>
      <c r="C86" s="221"/>
      <c r="D86" s="222"/>
      <c r="E86" s="34">
        <f>D17</f>
        <v>0</v>
      </c>
    </row>
    <row r="87" spans="1:5" x14ac:dyDescent="0.25">
      <c r="A87" s="249" t="s">
        <v>74</v>
      </c>
      <c r="B87" s="250"/>
      <c r="C87" s="250"/>
      <c r="D87" s="251"/>
      <c r="E87" s="34"/>
    </row>
    <row r="88" spans="1:5" x14ac:dyDescent="0.25">
      <c r="A88" s="220" t="s">
        <v>53</v>
      </c>
      <c r="B88" s="221"/>
      <c r="C88" s="221"/>
      <c r="D88" s="222"/>
      <c r="E88" s="34"/>
    </row>
    <row r="89" spans="1:5" x14ac:dyDescent="0.25">
      <c r="A89" s="238" t="s">
        <v>44</v>
      </c>
      <c r="B89" s="239"/>
      <c r="C89" s="239"/>
      <c r="D89" s="240"/>
      <c r="E89" s="35">
        <f>SUM(E84:E88)</f>
        <v>0</v>
      </c>
    </row>
    <row r="90" spans="1:5" x14ac:dyDescent="0.25">
      <c r="A90" s="37"/>
      <c r="B90" s="37"/>
      <c r="C90" s="37"/>
      <c r="D90" s="37"/>
      <c r="E90" s="36"/>
    </row>
    <row r="91" spans="1:5" x14ac:dyDescent="0.25">
      <c r="A91" s="232" t="s">
        <v>75</v>
      </c>
      <c r="B91" s="233"/>
      <c r="C91" s="233"/>
      <c r="D91" s="233"/>
      <c r="E91" s="234"/>
    </row>
    <row r="92" spans="1:5" x14ac:dyDescent="0.25">
      <c r="A92" s="232"/>
      <c r="B92" s="233"/>
      <c r="C92" s="233"/>
      <c r="D92" s="234"/>
      <c r="E92" s="123" t="s">
        <v>50</v>
      </c>
    </row>
    <row r="93" spans="1:5" x14ac:dyDescent="0.25">
      <c r="A93" s="264" t="s">
        <v>56</v>
      </c>
      <c r="B93" s="265"/>
      <c r="C93" s="265"/>
      <c r="D93" s="266"/>
      <c r="E93" s="38">
        <f>E67</f>
        <v>0</v>
      </c>
    </row>
    <row r="94" spans="1:5" x14ac:dyDescent="0.25">
      <c r="A94" s="220" t="s">
        <v>76</v>
      </c>
      <c r="B94" s="221"/>
      <c r="C94" s="221"/>
      <c r="D94" s="222"/>
      <c r="E94" s="38">
        <f>E80</f>
        <v>0</v>
      </c>
    </row>
    <row r="95" spans="1:5" x14ac:dyDescent="0.25">
      <c r="A95" s="264" t="s">
        <v>70</v>
      </c>
      <c r="B95" s="265"/>
      <c r="C95" s="265"/>
      <c r="D95" s="266"/>
      <c r="E95" s="38">
        <f>E89</f>
        <v>0</v>
      </c>
    </row>
    <row r="96" spans="1:5" x14ac:dyDescent="0.25">
      <c r="A96" s="238" t="s">
        <v>77</v>
      </c>
      <c r="B96" s="239"/>
      <c r="C96" s="239"/>
      <c r="D96" s="240"/>
      <c r="E96" s="39">
        <f>SUM(E93:E95)</f>
        <v>0</v>
      </c>
    </row>
    <row r="97" spans="1:5" x14ac:dyDescent="0.25">
      <c r="A97" s="26"/>
      <c r="B97" s="26"/>
      <c r="C97" s="26"/>
      <c r="D97" s="26"/>
      <c r="E97" s="26"/>
    </row>
    <row r="98" spans="1:5" x14ac:dyDescent="0.25">
      <c r="A98" s="232" t="s">
        <v>78</v>
      </c>
      <c r="B98" s="233"/>
      <c r="C98" s="233"/>
      <c r="D98" s="233"/>
      <c r="E98" s="234"/>
    </row>
    <row r="99" spans="1:5" x14ac:dyDescent="0.25">
      <c r="A99" s="120"/>
      <c r="B99" s="121"/>
      <c r="C99" s="121"/>
      <c r="D99" s="121"/>
      <c r="E99" s="122"/>
    </row>
    <row r="100" spans="1:5" x14ac:dyDescent="0.25">
      <c r="A100" s="255" t="s">
        <v>79</v>
      </c>
      <c r="B100" s="256"/>
      <c r="C100" s="257"/>
      <c r="D100" s="42" t="s">
        <v>49</v>
      </c>
      <c r="E100" s="43" t="s">
        <v>50</v>
      </c>
    </row>
    <row r="101" spans="1:5" x14ac:dyDescent="0.25">
      <c r="A101" s="249" t="s">
        <v>80</v>
      </c>
      <c r="B101" s="250"/>
      <c r="C101" s="251"/>
      <c r="D101" s="44"/>
      <c r="E101" s="7">
        <f>((((E60+E67+E79+E89)/C20)*E20)/B20)*C22</f>
        <v>0</v>
      </c>
    </row>
    <row r="102" spans="1:5" x14ac:dyDescent="0.25">
      <c r="A102" s="258" t="s">
        <v>81</v>
      </c>
      <c r="B102" s="259"/>
      <c r="C102" s="260"/>
      <c r="D102" s="45">
        <v>0.08</v>
      </c>
      <c r="E102" s="46">
        <f>E101*D102</f>
        <v>0</v>
      </c>
    </row>
    <row r="103" spans="1:5" x14ac:dyDescent="0.25">
      <c r="A103" s="258" t="s">
        <v>82</v>
      </c>
      <c r="B103" s="259"/>
      <c r="C103" s="260"/>
      <c r="D103" s="45">
        <v>0.5</v>
      </c>
      <c r="E103" s="46">
        <f>(((((E60+E67)/C20)*E20)*D102)*D103)*C22</f>
        <v>0</v>
      </c>
    </row>
    <row r="104" spans="1:5" x14ac:dyDescent="0.25">
      <c r="A104" s="261" t="s">
        <v>83</v>
      </c>
      <c r="B104" s="262"/>
      <c r="C104" s="263"/>
      <c r="D104" s="45"/>
      <c r="E104" s="47">
        <f>SUM(E101:E103)</f>
        <v>0</v>
      </c>
    </row>
    <row r="105" spans="1:5" s="51" customFormat="1" x14ac:dyDescent="0.25">
      <c r="A105" s="48"/>
      <c r="B105" s="48"/>
      <c r="C105" s="48"/>
      <c r="D105" s="49"/>
      <c r="E105" s="50"/>
    </row>
    <row r="106" spans="1:5" x14ac:dyDescent="0.25">
      <c r="A106" s="255" t="s">
        <v>84</v>
      </c>
      <c r="B106" s="256"/>
      <c r="C106" s="257"/>
      <c r="D106" s="45"/>
      <c r="E106" s="46"/>
    </row>
    <row r="107" spans="1:5" x14ac:dyDescent="0.25">
      <c r="A107" s="249" t="s">
        <v>85</v>
      </c>
      <c r="B107" s="250"/>
      <c r="C107" s="251"/>
      <c r="D107" s="44"/>
      <c r="E107" s="52">
        <f>((((E60+E96)/C20)*7)/B20)*C23</f>
        <v>0</v>
      </c>
    </row>
    <row r="108" spans="1:5" x14ac:dyDescent="0.25">
      <c r="A108" s="258" t="s">
        <v>86</v>
      </c>
      <c r="B108" s="259"/>
      <c r="C108" s="260"/>
      <c r="D108" s="53">
        <f>D80</f>
        <v>0.36800000000000005</v>
      </c>
      <c r="E108" s="46">
        <f>E107*D108</f>
        <v>0</v>
      </c>
    </row>
    <row r="109" spans="1:5" x14ac:dyDescent="0.25">
      <c r="A109" s="258" t="s">
        <v>87</v>
      </c>
      <c r="B109" s="259"/>
      <c r="C109" s="260"/>
      <c r="D109" s="44"/>
      <c r="E109" s="54">
        <f>(((((E60+E67)/C20)*E20)*D102)*D103)*C23</f>
        <v>0</v>
      </c>
    </row>
    <row r="110" spans="1:5" x14ac:dyDescent="0.25">
      <c r="A110" s="261" t="s">
        <v>88</v>
      </c>
      <c r="B110" s="262"/>
      <c r="C110" s="263"/>
      <c r="D110" s="44"/>
      <c r="E110" s="47">
        <f>SUM(E107:E109)</f>
        <v>0</v>
      </c>
    </row>
    <row r="111" spans="1:5" x14ac:dyDescent="0.25">
      <c r="A111" s="48"/>
      <c r="B111" s="48"/>
      <c r="C111" s="48"/>
      <c r="D111" s="6"/>
      <c r="E111" s="50"/>
    </row>
    <row r="112" spans="1:5" x14ac:dyDescent="0.25">
      <c r="A112" s="279" t="s">
        <v>89</v>
      </c>
      <c r="B112" s="280"/>
      <c r="C112" s="281"/>
      <c r="D112" s="8"/>
      <c r="E112" s="122" t="s">
        <v>50</v>
      </c>
    </row>
    <row r="113" spans="1:5" x14ac:dyDescent="0.25">
      <c r="A113" s="267" t="s">
        <v>90</v>
      </c>
      <c r="B113" s="268"/>
      <c r="C113" s="269"/>
      <c r="D113" s="8"/>
      <c r="E113" s="55">
        <f>-E67*C24</f>
        <v>0</v>
      </c>
    </row>
    <row r="114" spans="1:5" x14ac:dyDescent="0.25">
      <c r="A114" s="270" t="s">
        <v>91</v>
      </c>
      <c r="B114" s="271"/>
      <c r="C114" s="272"/>
      <c r="D114" s="11"/>
      <c r="E114" s="56">
        <f>SUM(E113)</f>
        <v>0</v>
      </c>
    </row>
    <row r="115" spans="1:5" x14ac:dyDescent="0.25">
      <c r="A115" s="124"/>
      <c r="B115" s="125"/>
      <c r="C115" s="126"/>
      <c r="D115" s="11"/>
      <c r="E115" s="56"/>
    </row>
    <row r="116" spans="1:5" x14ac:dyDescent="0.25">
      <c r="A116" s="273" t="s">
        <v>92</v>
      </c>
      <c r="B116" s="274"/>
      <c r="C116" s="274"/>
      <c r="D116" s="275"/>
      <c r="E116" s="122" t="s">
        <v>50</v>
      </c>
    </row>
    <row r="117" spans="1:5" x14ac:dyDescent="0.25">
      <c r="A117" s="264" t="s">
        <v>79</v>
      </c>
      <c r="B117" s="265"/>
      <c r="C117" s="265"/>
      <c r="D117" s="266"/>
      <c r="E117" s="47">
        <f>E104</f>
        <v>0</v>
      </c>
    </row>
    <row r="118" spans="1:5" x14ac:dyDescent="0.25">
      <c r="A118" s="264" t="s">
        <v>84</v>
      </c>
      <c r="B118" s="265"/>
      <c r="C118" s="265"/>
      <c r="D118" s="266"/>
      <c r="E118" s="47">
        <f>E110</f>
        <v>0</v>
      </c>
    </row>
    <row r="119" spans="1:5" x14ac:dyDescent="0.25">
      <c r="A119" s="276" t="s">
        <v>89</v>
      </c>
      <c r="B119" s="277"/>
      <c r="C119" s="277"/>
      <c r="D119" s="278"/>
      <c r="E119" s="56">
        <f>E114</f>
        <v>0</v>
      </c>
    </row>
    <row r="120" spans="1:5" x14ac:dyDescent="0.25">
      <c r="A120" s="238" t="s">
        <v>93</v>
      </c>
      <c r="B120" s="239"/>
      <c r="C120" s="240"/>
      <c r="D120" s="8"/>
      <c r="E120" s="60">
        <f>SUM(E117:E119)</f>
        <v>0</v>
      </c>
    </row>
    <row r="121" spans="1:5" x14ac:dyDescent="0.25">
      <c r="A121" s="26"/>
      <c r="B121" s="26"/>
      <c r="C121" s="26"/>
      <c r="D121" s="26"/>
      <c r="E121" s="26"/>
    </row>
    <row r="122" spans="1:5" x14ac:dyDescent="0.25">
      <c r="A122" s="232" t="s">
        <v>94</v>
      </c>
      <c r="B122" s="233"/>
      <c r="C122" s="233"/>
      <c r="D122" s="233"/>
      <c r="E122" s="234"/>
    </row>
    <row r="123" spans="1:5" x14ac:dyDescent="0.25">
      <c r="A123" s="241" t="s">
        <v>95</v>
      </c>
      <c r="B123" s="242"/>
      <c r="C123" s="242"/>
      <c r="D123" s="242"/>
      <c r="E123" s="243"/>
    </row>
    <row r="124" spans="1:5" ht="30" x14ac:dyDescent="0.25">
      <c r="A124" s="205" t="s">
        <v>96</v>
      </c>
      <c r="B124" s="205"/>
      <c r="C124" s="61">
        <f>(E60+E96+E120)/D47</f>
        <v>0</v>
      </c>
      <c r="D124" s="62" t="s">
        <v>97</v>
      </c>
      <c r="E124" s="123" t="s">
        <v>50</v>
      </c>
    </row>
    <row r="125" spans="1:5" x14ac:dyDescent="0.25">
      <c r="A125" s="267" t="s">
        <v>32</v>
      </c>
      <c r="B125" s="268"/>
      <c r="C125" s="269"/>
      <c r="D125" s="63">
        <v>20.712299999999999</v>
      </c>
      <c r="E125" s="64">
        <f>(C124*D125)/12</f>
        <v>0</v>
      </c>
    </row>
    <row r="126" spans="1:5" x14ac:dyDescent="0.25">
      <c r="A126" s="267" t="s">
        <v>33</v>
      </c>
      <c r="B126" s="268"/>
      <c r="C126" s="269"/>
      <c r="D126" s="63">
        <v>1</v>
      </c>
      <c r="E126" s="64">
        <f>(C124*D126)/12</f>
        <v>0</v>
      </c>
    </row>
    <row r="127" spans="1:5" x14ac:dyDescent="0.25">
      <c r="A127" s="267" t="s">
        <v>34</v>
      </c>
      <c r="B127" s="268"/>
      <c r="C127" s="269"/>
      <c r="D127" s="63">
        <v>1.7</v>
      </c>
      <c r="E127" s="65">
        <f>(C124*D127)/12</f>
        <v>0</v>
      </c>
    </row>
    <row r="128" spans="1:5" x14ac:dyDescent="0.25">
      <c r="A128" s="267" t="s">
        <v>35</v>
      </c>
      <c r="B128" s="268"/>
      <c r="C128" s="269"/>
      <c r="D128" s="63">
        <v>3.4521000000000002</v>
      </c>
      <c r="E128" s="64">
        <f>(C124*D128)/12</f>
        <v>0</v>
      </c>
    </row>
    <row r="129" spans="1:5" x14ac:dyDescent="0.25">
      <c r="A129" s="267" t="s">
        <v>36</v>
      </c>
      <c r="B129" s="268"/>
      <c r="C129" s="269"/>
      <c r="D129" s="63">
        <v>0.30630000000000002</v>
      </c>
      <c r="E129" s="64">
        <f>(C124*D129)/12</f>
        <v>0</v>
      </c>
    </row>
    <row r="130" spans="1:5" x14ac:dyDescent="0.25">
      <c r="A130" s="267" t="s">
        <v>37</v>
      </c>
      <c r="B130" s="268"/>
      <c r="C130" s="269"/>
      <c r="D130" s="63">
        <v>4.1500000000000002E-2</v>
      </c>
      <c r="E130" s="64">
        <f>(C124*D130)/12</f>
        <v>0</v>
      </c>
    </row>
    <row r="131" spans="1:5" x14ac:dyDescent="0.25">
      <c r="A131" s="267" t="s">
        <v>38</v>
      </c>
      <c r="B131" s="268"/>
      <c r="C131" s="269"/>
      <c r="D131" s="63">
        <v>4.8899999999999999E-2</v>
      </c>
      <c r="E131" s="64">
        <f>(C124*D131)/12</f>
        <v>0</v>
      </c>
    </row>
    <row r="132" spans="1:5" x14ac:dyDescent="0.25">
      <c r="A132" s="267" t="s">
        <v>39</v>
      </c>
      <c r="B132" s="268"/>
      <c r="C132" s="269"/>
      <c r="D132" s="63">
        <v>0.02</v>
      </c>
      <c r="E132" s="64">
        <f>(C124*D132)/12</f>
        <v>0</v>
      </c>
    </row>
    <row r="133" spans="1:5" x14ac:dyDescent="0.25">
      <c r="A133" s="267" t="s">
        <v>40</v>
      </c>
      <c r="B133" s="268"/>
      <c r="C133" s="269"/>
      <c r="D133" s="63">
        <v>4.0000000000000001E-3</v>
      </c>
      <c r="E133" s="64">
        <f>(C124*D133)/12</f>
        <v>0</v>
      </c>
    </row>
    <row r="134" spans="1:5" x14ac:dyDescent="0.25">
      <c r="A134" s="267" t="s">
        <v>41</v>
      </c>
      <c r="B134" s="268"/>
      <c r="C134" s="269"/>
      <c r="D134" s="63">
        <v>0.06</v>
      </c>
      <c r="E134" s="64">
        <f>(C124*D134)/12</f>
        <v>0</v>
      </c>
    </row>
    <row r="135" spans="1:5" x14ac:dyDescent="0.25">
      <c r="A135" s="267" t="s">
        <v>42</v>
      </c>
      <c r="B135" s="268"/>
      <c r="C135" s="269"/>
      <c r="D135" s="63">
        <v>3.282</v>
      </c>
      <c r="E135" s="64">
        <f>(C124*D135)/12</f>
        <v>0</v>
      </c>
    </row>
    <row r="136" spans="1:5" x14ac:dyDescent="0.25">
      <c r="A136" s="267" t="s">
        <v>43</v>
      </c>
      <c r="B136" s="268"/>
      <c r="C136" s="269"/>
      <c r="D136" s="63">
        <v>1.32E-2</v>
      </c>
      <c r="E136" s="64">
        <f>(C124*D136)/12</f>
        <v>0</v>
      </c>
    </row>
    <row r="137" spans="1:5" x14ac:dyDescent="0.25">
      <c r="A137" s="238" t="s">
        <v>98</v>
      </c>
      <c r="B137" s="239"/>
      <c r="C137" s="240"/>
      <c r="D137" s="66">
        <f>SUM(D125:D136)</f>
        <v>30.6403</v>
      </c>
      <c r="E137" s="39">
        <f>SUM(E125:E136)</f>
        <v>0</v>
      </c>
    </row>
    <row r="138" spans="1:5" x14ac:dyDescent="0.25">
      <c r="A138" s="118"/>
      <c r="B138" s="119"/>
      <c r="C138" s="119"/>
      <c r="D138" s="69"/>
      <c r="E138" s="70"/>
    </row>
    <row r="139" spans="1:5" x14ac:dyDescent="0.25">
      <c r="A139" s="232" t="s">
        <v>99</v>
      </c>
      <c r="B139" s="233"/>
      <c r="C139" s="233"/>
      <c r="D139" s="233"/>
      <c r="E139" s="234"/>
    </row>
    <row r="140" spans="1:5" x14ac:dyDescent="0.25">
      <c r="A140" s="241"/>
      <c r="B140" s="242"/>
      <c r="C140" s="242"/>
      <c r="D140" s="243"/>
      <c r="E140" s="8"/>
    </row>
    <row r="141" spans="1:5" x14ac:dyDescent="0.25">
      <c r="A141" s="298" t="s">
        <v>100</v>
      </c>
      <c r="B141" s="299"/>
      <c r="C141" s="299"/>
      <c r="D141" s="300"/>
      <c r="E141" s="123" t="s">
        <v>50</v>
      </c>
    </row>
    <row r="142" spans="1:5" x14ac:dyDescent="0.25">
      <c r="A142" s="301" t="s">
        <v>145</v>
      </c>
      <c r="B142" s="302"/>
      <c r="C142" s="302"/>
      <c r="D142" s="303"/>
      <c r="E142" s="64" t="e">
        <f>Uniformes!J9</f>
        <v>#DIV/0!</v>
      </c>
    </row>
    <row r="143" spans="1:5" x14ac:dyDescent="0.25">
      <c r="A143" s="282" t="s">
        <v>101</v>
      </c>
      <c r="B143" s="282"/>
      <c r="C143" s="282"/>
      <c r="D143" s="282"/>
      <c r="E143" s="39" t="e">
        <f>SUM(E142:E142)</f>
        <v>#DIV/0!</v>
      </c>
    </row>
    <row r="144" spans="1:5" x14ac:dyDescent="0.25">
      <c r="A144" s="37"/>
      <c r="B144" s="37"/>
      <c r="C144" s="37"/>
      <c r="D144" s="37"/>
      <c r="E144" s="40"/>
    </row>
    <row r="145" spans="1:5" x14ac:dyDescent="0.25">
      <c r="A145" s="232" t="s">
        <v>102</v>
      </c>
      <c r="B145" s="233"/>
      <c r="C145" s="233"/>
      <c r="D145" s="234"/>
      <c r="E145" s="123" t="s">
        <v>50</v>
      </c>
    </row>
    <row r="146" spans="1:5" x14ac:dyDescent="0.25">
      <c r="A146" s="264" t="s">
        <v>103</v>
      </c>
      <c r="B146" s="265"/>
      <c r="C146" s="265"/>
      <c r="D146" s="266"/>
      <c r="E146" s="64">
        <f>E60</f>
        <v>0</v>
      </c>
    </row>
    <row r="147" spans="1:5" x14ac:dyDescent="0.25">
      <c r="A147" s="264" t="s">
        <v>104</v>
      </c>
      <c r="B147" s="265"/>
      <c r="C147" s="265"/>
      <c r="D147" s="266"/>
      <c r="E147" s="64">
        <f>E96</f>
        <v>0</v>
      </c>
    </row>
    <row r="148" spans="1:5" x14ac:dyDescent="0.25">
      <c r="A148" s="264" t="s">
        <v>105</v>
      </c>
      <c r="B148" s="265"/>
      <c r="C148" s="265"/>
      <c r="D148" s="266"/>
      <c r="E148" s="64">
        <f>E120</f>
        <v>0</v>
      </c>
    </row>
    <row r="149" spans="1:5" x14ac:dyDescent="0.25">
      <c r="A149" s="264" t="s">
        <v>106</v>
      </c>
      <c r="B149" s="265"/>
      <c r="C149" s="265"/>
      <c r="D149" s="266"/>
      <c r="E149" s="64">
        <f>E137</f>
        <v>0</v>
      </c>
    </row>
    <row r="150" spans="1:5" x14ac:dyDescent="0.25">
      <c r="A150" s="284" t="s">
        <v>107</v>
      </c>
      <c r="B150" s="285"/>
      <c r="C150" s="285"/>
      <c r="D150" s="286"/>
      <c r="E150" s="64" t="e">
        <f>E143</f>
        <v>#DIV/0!</v>
      </c>
    </row>
    <row r="151" spans="1:5" x14ac:dyDescent="0.25">
      <c r="A151" s="287" t="s">
        <v>101</v>
      </c>
      <c r="B151" s="288"/>
      <c r="C151" s="288"/>
      <c r="D151" s="289"/>
      <c r="E151" s="39" t="e">
        <f>SUM(E146:E150)</f>
        <v>#DIV/0!</v>
      </c>
    </row>
    <row r="153" spans="1:5" x14ac:dyDescent="0.25">
      <c r="A153" s="290" t="s">
        <v>108</v>
      </c>
      <c r="B153" s="290"/>
      <c r="C153" s="290"/>
      <c r="D153" s="290"/>
      <c r="E153" s="290"/>
    </row>
    <row r="154" spans="1:5" x14ac:dyDescent="0.25">
      <c r="A154" s="235"/>
      <c r="B154" s="237"/>
      <c r="C154" s="123" t="s">
        <v>109</v>
      </c>
      <c r="D154" s="123" t="s">
        <v>110</v>
      </c>
      <c r="E154" s="123" t="s">
        <v>50</v>
      </c>
    </row>
    <row r="155" spans="1:5" x14ac:dyDescent="0.25">
      <c r="A155" s="220" t="s">
        <v>111</v>
      </c>
      <c r="B155" s="222"/>
      <c r="C155" s="72" t="e">
        <f>E151</f>
        <v>#DIV/0!</v>
      </c>
      <c r="D155" s="28">
        <v>0.03</v>
      </c>
      <c r="E155" s="72" t="e">
        <f>C155*D155</f>
        <v>#DIV/0!</v>
      </c>
    </row>
    <row r="156" spans="1:5" x14ac:dyDescent="0.25">
      <c r="A156" s="220" t="s">
        <v>112</v>
      </c>
      <c r="B156" s="222"/>
      <c r="C156" s="72" t="e">
        <f>E151+E155</f>
        <v>#DIV/0!</v>
      </c>
      <c r="D156" s="28">
        <v>0.03</v>
      </c>
      <c r="E156" s="72" t="e">
        <f>C156*D156</f>
        <v>#DIV/0!</v>
      </c>
    </row>
    <row r="157" spans="1:5" x14ac:dyDescent="0.25">
      <c r="A157" s="241" t="s">
        <v>113</v>
      </c>
      <c r="B157" s="242"/>
      <c r="C157" s="242"/>
      <c r="D157" s="242"/>
      <c r="E157" s="243"/>
    </row>
    <row r="158" spans="1:5" x14ac:dyDescent="0.25">
      <c r="A158" s="220" t="s">
        <v>114</v>
      </c>
      <c r="B158" s="222"/>
      <c r="C158" s="64" t="e">
        <f>(C156+E156)/((100-6.94)/100)</f>
        <v>#DIV/0!</v>
      </c>
      <c r="D158" s="28">
        <v>7.0000000000000001E-3</v>
      </c>
      <c r="E158" s="73" t="e">
        <f>C158*D158</f>
        <v>#DIV/0!</v>
      </c>
    </row>
    <row r="159" spans="1:5" x14ac:dyDescent="0.25">
      <c r="A159" s="220" t="s">
        <v>115</v>
      </c>
      <c r="B159" s="222"/>
      <c r="C159" s="64" t="e">
        <f>(C156+E156)/((100-6.94)/100)</f>
        <v>#DIV/0!</v>
      </c>
      <c r="D159" s="28">
        <v>3.2399999999999998E-2</v>
      </c>
      <c r="E159" s="73" t="e">
        <f>C159*D159</f>
        <v>#DIV/0!</v>
      </c>
    </row>
    <row r="160" spans="1:5" x14ac:dyDescent="0.25">
      <c r="A160" s="220" t="s">
        <v>116</v>
      </c>
      <c r="B160" s="222"/>
      <c r="C160" s="64" t="e">
        <f>(C156+E156)/((100-6.94)/100)</f>
        <v>#DIV/0!</v>
      </c>
      <c r="D160" s="28">
        <v>0.03</v>
      </c>
      <c r="E160" s="73" t="e">
        <f>C160*D160</f>
        <v>#DIV/0!</v>
      </c>
    </row>
    <row r="161" spans="1:5" x14ac:dyDescent="0.25">
      <c r="A161" s="238" t="s">
        <v>117</v>
      </c>
      <c r="B161" s="239"/>
      <c r="C161" s="240"/>
      <c r="D161" s="31">
        <f>SUM(D158:D160)</f>
        <v>6.9399999999999989E-2</v>
      </c>
      <c r="E161" s="39" t="e">
        <f>SUM(E158:E160)</f>
        <v>#DIV/0!</v>
      </c>
    </row>
    <row r="162" spans="1:5" x14ac:dyDescent="0.25">
      <c r="A162" s="238" t="s">
        <v>118</v>
      </c>
      <c r="B162" s="239"/>
      <c r="C162" s="239"/>
      <c r="D162" s="74">
        <f>D155+D156+D161</f>
        <v>0.12939999999999999</v>
      </c>
      <c r="E162" s="75" t="e">
        <f>E155+E156+E161</f>
        <v>#DIV/0!</v>
      </c>
    </row>
    <row r="164" spans="1:5" x14ac:dyDescent="0.25">
      <c r="A164" s="232" t="s">
        <v>119</v>
      </c>
      <c r="B164" s="233"/>
      <c r="C164" s="233"/>
      <c r="D164" s="233"/>
      <c r="E164" s="122" t="s">
        <v>50</v>
      </c>
    </row>
    <row r="165" spans="1:5" x14ac:dyDescent="0.25">
      <c r="A165" s="283" t="s">
        <v>103</v>
      </c>
      <c r="B165" s="283"/>
      <c r="C165" s="283"/>
      <c r="D165" s="283"/>
      <c r="E165" s="64">
        <f>E60</f>
        <v>0</v>
      </c>
    </row>
    <row r="166" spans="1:5" x14ac:dyDescent="0.25">
      <c r="A166" s="283" t="s">
        <v>104</v>
      </c>
      <c r="B166" s="283"/>
      <c r="C166" s="283"/>
      <c r="D166" s="283"/>
      <c r="E166" s="64">
        <f>E96</f>
        <v>0</v>
      </c>
    </row>
    <row r="167" spans="1:5" x14ac:dyDescent="0.25">
      <c r="A167" s="283" t="s">
        <v>105</v>
      </c>
      <c r="B167" s="283"/>
      <c r="C167" s="283"/>
      <c r="D167" s="283"/>
      <c r="E167" s="64">
        <f>E120</f>
        <v>0</v>
      </c>
    </row>
    <row r="168" spans="1:5" x14ac:dyDescent="0.25">
      <c r="A168" s="283" t="s">
        <v>106</v>
      </c>
      <c r="B168" s="283"/>
      <c r="C168" s="283"/>
      <c r="D168" s="283"/>
      <c r="E168" s="76">
        <f>E149</f>
        <v>0</v>
      </c>
    </row>
    <row r="169" spans="1:5" x14ac:dyDescent="0.25">
      <c r="A169" s="311" t="s">
        <v>107</v>
      </c>
      <c r="B169" s="311"/>
      <c r="C169" s="311"/>
      <c r="D169" s="311"/>
      <c r="E169" s="64" t="e">
        <f>E150</f>
        <v>#DIV/0!</v>
      </c>
    </row>
    <row r="170" spans="1:5" x14ac:dyDescent="0.25">
      <c r="A170" s="312" t="s">
        <v>120</v>
      </c>
      <c r="B170" s="312"/>
      <c r="C170" s="312"/>
      <c r="D170" s="312"/>
      <c r="E170" s="98" t="e">
        <f>E162</f>
        <v>#DIV/0!</v>
      </c>
    </row>
    <row r="171" spans="1:5" x14ac:dyDescent="0.25">
      <c r="A171" s="282" t="s">
        <v>121</v>
      </c>
      <c r="B171" s="282"/>
      <c r="C171" s="282"/>
      <c r="D171" s="282"/>
      <c r="E171" s="39" t="e">
        <f>SUM(E165:E170)</f>
        <v>#DIV/0!</v>
      </c>
    </row>
    <row r="172" spans="1:5" x14ac:dyDescent="0.25">
      <c r="A172" s="37"/>
      <c r="B172" s="37"/>
      <c r="C172" s="37"/>
      <c r="D172" s="37"/>
      <c r="E172" s="40"/>
    </row>
    <row r="173" spans="1:5" x14ac:dyDescent="0.25">
      <c r="A173" s="2"/>
      <c r="B173" s="2"/>
      <c r="C173" s="2"/>
      <c r="D173" s="2"/>
      <c r="E173" s="51"/>
    </row>
    <row r="174" spans="1:5" x14ac:dyDescent="0.25">
      <c r="A174" s="2"/>
      <c r="B174" s="2"/>
      <c r="C174" s="2"/>
      <c r="D174" s="2"/>
      <c r="E174" s="51"/>
    </row>
    <row r="175" spans="1:5" x14ac:dyDescent="0.25">
      <c r="A175" s="308"/>
      <c r="B175" s="308"/>
      <c r="C175" s="308"/>
      <c r="D175" s="308"/>
      <c r="E175" s="308"/>
    </row>
    <row r="176" spans="1:5" x14ac:dyDescent="0.25">
      <c r="A176" s="37"/>
      <c r="B176" s="37"/>
      <c r="C176" s="37"/>
      <c r="D176" s="37"/>
      <c r="E176" s="40"/>
    </row>
    <row r="177" spans="1:5" x14ac:dyDescent="0.25">
      <c r="A177" s="37"/>
      <c r="B177" s="37"/>
      <c r="C177" s="37"/>
      <c r="D177" s="37"/>
      <c r="E177" s="40"/>
    </row>
    <row r="178" spans="1:5" x14ac:dyDescent="0.25">
      <c r="A178" s="205" t="s">
        <v>148</v>
      </c>
      <c r="B178" s="205"/>
      <c r="C178" s="205"/>
      <c r="D178" s="205"/>
      <c r="E178" s="39"/>
    </row>
    <row r="179" spans="1:5" x14ac:dyDescent="0.25">
      <c r="A179" s="232"/>
      <c r="B179" s="233"/>
      <c r="C179" s="234"/>
      <c r="D179" s="182" t="s">
        <v>50</v>
      </c>
      <c r="E179" s="39"/>
    </row>
    <row r="180" spans="1:5" x14ac:dyDescent="0.25">
      <c r="A180" s="204" t="s">
        <v>131</v>
      </c>
      <c r="B180" s="204"/>
      <c r="C180" s="204"/>
      <c r="D180" s="183" t="e">
        <f>E171</f>
        <v>#DIV/0!</v>
      </c>
      <c r="E180" s="39"/>
    </row>
    <row r="181" spans="1:5" ht="45" x14ac:dyDescent="0.25">
      <c r="A181" s="232"/>
      <c r="B181" s="234"/>
      <c r="C181" s="62" t="s">
        <v>127</v>
      </c>
      <c r="D181" s="182" t="s">
        <v>128</v>
      </c>
      <c r="E181" s="188" t="s">
        <v>154</v>
      </c>
    </row>
    <row r="182" spans="1:5" x14ac:dyDescent="0.25">
      <c r="A182" s="204" t="s">
        <v>155</v>
      </c>
      <c r="B182" s="204"/>
      <c r="C182" s="184">
        <v>3</v>
      </c>
      <c r="D182" s="185" t="e">
        <f>D180*C182</f>
        <v>#DIV/0!</v>
      </c>
      <c r="E182" s="64" t="e">
        <f>D182*C182</f>
        <v>#DIV/0!</v>
      </c>
    </row>
    <row r="183" spans="1:5" x14ac:dyDescent="0.25">
      <c r="A183" s="204" t="s">
        <v>156</v>
      </c>
      <c r="B183" s="204"/>
      <c r="C183" s="184">
        <v>1</v>
      </c>
      <c r="D183" s="185" t="e">
        <f>D180*C183</f>
        <v>#DIV/0!</v>
      </c>
      <c r="E183" s="64" t="e">
        <f>D183*C183</f>
        <v>#DIV/0!</v>
      </c>
    </row>
    <row r="184" spans="1:5" x14ac:dyDescent="0.25">
      <c r="A184" s="204" t="s">
        <v>157</v>
      </c>
      <c r="B184" s="204"/>
      <c r="C184" s="186">
        <v>1</v>
      </c>
      <c r="D184" s="185" t="e">
        <f>D180*C184</f>
        <v>#DIV/0!</v>
      </c>
      <c r="E184" s="64" t="e">
        <f>D184*C184</f>
        <v>#DIV/0!</v>
      </c>
    </row>
    <row r="185" spans="1:5" x14ac:dyDescent="0.25">
      <c r="A185" s="232"/>
      <c r="B185" s="233"/>
      <c r="C185" s="234"/>
      <c r="D185" s="187" t="e">
        <f>SUM(D182:D184)</f>
        <v>#DIV/0!</v>
      </c>
      <c r="E185" s="39" t="e">
        <f>SUM(E182:E184)</f>
        <v>#DIV/0!</v>
      </c>
    </row>
    <row r="186" spans="1:5" x14ac:dyDescent="0.25">
      <c r="A186" s="2"/>
      <c r="B186" s="2"/>
      <c r="C186" s="2"/>
      <c r="D186" s="2"/>
      <c r="E186" s="51"/>
    </row>
    <row r="187" spans="1:5" x14ac:dyDescent="0.25">
      <c r="A187" s="2"/>
      <c r="B187" s="2"/>
      <c r="C187" s="2"/>
      <c r="D187" s="2"/>
      <c r="E187" s="51"/>
    </row>
    <row r="188" spans="1:5" x14ac:dyDescent="0.25">
      <c r="A188" s="189"/>
      <c r="B188" s="189"/>
      <c r="C188" s="189"/>
      <c r="D188" s="189"/>
      <c r="E188" s="189"/>
    </row>
    <row r="189" spans="1:5" x14ac:dyDescent="0.25">
      <c r="A189" s="99"/>
      <c r="B189" s="99"/>
      <c r="C189" s="99"/>
      <c r="D189" s="99"/>
      <c r="E189" s="99"/>
    </row>
    <row r="190" spans="1:5" x14ac:dyDescent="0.25">
      <c r="A190" s="116"/>
      <c r="B190" s="116"/>
      <c r="C190" s="116"/>
      <c r="D190" s="82"/>
      <c r="E190" s="85"/>
    </row>
    <row r="191" spans="1:5" x14ac:dyDescent="0.25">
      <c r="A191" s="116"/>
      <c r="B191" s="292"/>
      <c r="C191" s="292"/>
      <c r="D191" s="292"/>
      <c r="E191" s="292"/>
    </row>
    <row r="192" spans="1:5" x14ac:dyDescent="0.25">
      <c r="A192" s="2"/>
      <c r="B192" s="2"/>
      <c r="C192" s="2"/>
      <c r="D192" s="2"/>
      <c r="E192" s="51"/>
    </row>
    <row r="193" spans="1:5" x14ac:dyDescent="0.25">
      <c r="A193" s="37"/>
      <c r="B193" s="116"/>
      <c r="C193" s="10"/>
      <c r="D193" s="10"/>
      <c r="E193" s="84"/>
    </row>
    <row r="194" spans="1:5" s="77" customFormat="1" x14ac:dyDescent="0.25">
      <c r="A194" s="86"/>
      <c r="B194" s="293"/>
      <c r="C194" s="294"/>
      <c r="D194" s="294"/>
      <c r="E194" s="294"/>
    </row>
    <row r="195" spans="1:5" x14ac:dyDescent="0.25">
      <c r="A195" s="37"/>
      <c r="B195" s="87"/>
      <c r="C195" s="88"/>
      <c r="D195" s="89"/>
      <c r="E195" s="71"/>
    </row>
    <row r="196" spans="1:5" x14ac:dyDescent="0.25">
      <c r="A196" s="37"/>
      <c r="B196" s="90"/>
      <c r="C196" s="88"/>
      <c r="D196" s="89"/>
      <c r="E196" s="71"/>
    </row>
    <row r="197" spans="1:5" x14ac:dyDescent="0.25">
      <c r="A197" s="37"/>
      <c r="B197" s="295"/>
      <c r="C197" s="295"/>
      <c r="D197" s="295"/>
      <c r="E197" s="295"/>
    </row>
    <row r="198" spans="1:5" x14ac:dyDescent="0.25">
      <c r="A198" s="37"/>
      <c r="B198" s="87"/>
      <c r="C198" s="88"/>
      <c r="D198" s="89"/>
      <c r="E198" s="71"/>
    </row>
    <row r="199" spans="1:5" x14ac:dyDescent="0.25">
      <c r="A199" s="48"/>
      <c r="B199" s="87"/>
      <c r="C199" s="88"/>
      <c r="D199" s="89"/>
      <c r="E199" s="71"/>
    </row>
    <row r="200" spans="1:5" x14ac:dyDescent="0.25">
      <c r="A200" s="48"/>
      <c r="B200" s="292"/>
      <c r="C200" s="292"/>
      <c r="D200" s="292"/>
      <c r="E200" s="292"/>
    </row>
    <row r="201" spans="1:5" x14ac:dyDescent="0.25">
      <c r="A201" s="48"/>
      <c r="B201" s="116"/>
      <c r="C201" s="116"/>
      <c r="D201" s="116"/>
      <c r="E201" s="116"/>
    </row>
    <row r="202" spans="1:5" x14ac:dyDescent="0.25">
      <c r="A202" s="37"/>
      <c r="B202" s="37"/>
      <c r="C202" s="88"/>
      <c r="D202" s="91"/>
      <c r="E202" s="40"/>
    </row>
    <row r="203" spans="1:5" x14ac:dyDescent="0.25">
      <c r="A203" s="37"/>
      <c r="B203" s="292"/>
      <c r="C203" s="292"/>
      <c r="D203" s="292"/>
      <c r="E203" s="292"/>
    </row>
    <row r="204" spans="1:5" x14ac:dyDescent="0.25">
      <c r="A204" s="37"/>
      <c r="B204" s="116"/>
      <c r="C204" s="116"/>
      <c r="D204" s="116"/>
      <c r="E204" s="116"/>
    </row>
    <row r="205" spans="1:5" x14ac:dyDescent="0.25">
      <c r="A205" s="51"/>
      <c r="B205" s="51"/>
      <c r="C205" s="51"/>
      <c r="D205" s="51"/>
      <c r="E205" s="51"/>
    </row>
    <row r="206" spans="1:5" x14ac:dyDescent="0.25">
      <c r="A206" s="92"/>
      <c r="B206" s="296"/>
      <c r="C206" s="296"/>
      <c r="D206" s="296"/>
      <c r="E206" s="296"/>
    </row>
    <row r="207" spans="1:5" x14ac:dyDescent="0.25">
      <c r="A207" s="92"/>
      <c r="B207" s="117"/>
      <c r="C207" s="117"/>
      <c r="D207" s="117"/>
      <c r="E207" s="117"/>
    </row>
    <row r="208" spans="1:5" x14ac:dyDescent="0.25">
      <c r="A208" s="92"/>
      <c r="B208" s="93"/>
      <c r="C208" s="81"/>
      <c r="D208" s="51"/>
      <c r="E208" s="51"/>
    </row>
    <row r="209" spans="1:5" x14ac:dyDescent="0.25">
      <c r="A209" s="92"/>
      <c r="B209" s="296"/>
      <c r="C209" s="296"/>
      <c r="D209" s="296"/>
      <c r="E209" s="296"/>
    </row>
    <row r="210" spans="1:5" x14ac:dyDescent="0.25">
      <c r="A210" s="92"/>
      <c r="B210" s="93"/>
      <c r="C210" s="81"/>
      <c r="D210" s="51"/>
      <c r="E210" s="51"/>
    </row>
    <row r="211" spans="1:5" x14ac:dyDescent="0.25">
      <c r="A211" s="291"/>
      <c r="B211" s="291"/>
      <c r="C211" s="291"/>
      <c r="D211" s="291"/>
      <c r="E211" s="291"/>
    </row>
    <row r="212" spans="1:5" x14ac:dyDescent="0.25">
      <c r="A212" s="51"/>
      <c r="B212" s="51"/>
      <c r="C212" s="51"/>
      <c r="D212" s="51"/>
      <c r="E212" s="51"/>
    </row>
    <row r="213" spans="1:5" x14ac:dyDescent="0.25">
      <c r="A213" s="37"/>
      <c r="B213" s="116"/>
      <c r="C213" s="10"/>
      <c r="D213" s="10"/>
      <c r="E213" s="84"/>
    </row>
    <row r="214" spans="1:5" x14ac:dyDescent="0.25">
      <c r="A214" s="94"/>
      <c r="B214" s="95"/>
      <c r="C214" s="96"/>
      <c r="D214" s="89"/>
      <c r="E214" s="83"/>
    </row>
    <row r="215" spans="1:5" x14ac:dyDescent="0.25">
      <c r="A215" s="37"/>
      <c r="B215" s="90"/>
      <c r="C215" s="88"/>
      <c r="D215" s="89"/>
      <c r="E215" s="71"/>
    </row>
    <row r="216" spans="1:5" x14ac:dyDescent="0.25">
      <c r="A216" s="37"/>
      <c r="B216" s="87"/>
      <c r="C216" s="88"/>
      <c r="D216" s="89"/>
      <c r="E216" s="71"/>
    </row>
    <row r="217" spans="1:5" x14ac:dyDescent="0.25">
      <c r="A217" s="37"/>
      <c r="B217" s="90"/>
      <c r="C217" s="88"/>
      <c r="D217" s="89"/>
      <c r="E217" s="71"/>
    </row>
    <row r="218" spans="1:5" x14ac:dyDescent="0.25">
      <c r="A218" s="94"/>
      <c r="B218" s="97"/>
      <c r="C218" s="96"/>
      <c r="D218" s="89"/>
      <c r="E218" s="83"/>
    </row>
    <row r="219" spans="1:5" x14ac:dyDescent="0.25">
      <c r="A219" s="94"/>
      <c r="B219" s="95"/>
      <c r="C219" s="96"/>
      <c r="D219" s="89"/>
      <c r="E219" s="83"/>
    </row>
    <row r="220" spans="1:5" x14ac:dyDescent="0.25">
      <c r="A220" s="37"/>
      <c r="B220" s="90"/>
      <c r="C220" s="88"/>
      <c r="D220" s="89"/>
      <c r="E220" s="71"/>
    </row>
    <row r="221" spans="1:5" x14ac:dyDescent="0.25">
      <c r="A221" s="37"/>
      <c r="B221" s="87"/>
      <c r="C221" s="88"/>
      <c r="D221" s="89"/>
      <c r="E221" s="71"/>
    </row>
    <row r="222" spans="1:5" x14ac:dyDescent="0.25">
      <c r="A222" s="48"/>
      <c r="B222" s="87"/>
      <c r="C222" s="88"/>
      <c r="D222" s="89"/>
      <c r="E222" s="71"/>
    </row>
    <row r="223" spans="1:5" x14ac:dyDescent="0.25">
      <c r="A223" s="48"/>
      <c r="B223" s="87"/>
      <c r="C223" s="88"/>
      <c r="D223" s="89"/>
      <c r="E223" s="71"/>
    </row>
    <row r="224" spans="1:5" x14ac:dyDescent="0.25">
      <c r="A224" s="37"/>
      <c r="B224" s="37"/>
      <c r="C224" s="88"/>
      <c r="D224" s="91"/>
      <c r="E224" s="40"/>
    </row>
    <row r="225" spans="1:5" x14ac:dyDescent="0.25">
      <c r="A225" s="51"/>
      <c r="B225" s="51"/>
      <c r="C225" s="51"/>
      <c r="D225" s="51"/>
      <c r="E225" s="51"/>
    </row>
    <row r="226" spans="1:5" x14ac:dyDescent="0.25">
      <c r="A226" s="79"/>
      <c r="B226" s="80"/>
    </row>
    <row r="227" spans="1:5" x14ac:dyDescent="0.25">
      <c r="A227" s="79"/>
      <c r="B227" s="80"/>
      <c r="C227" s="81"/>
    </row>
    <row r="229" spans="1:5" x14ac:dyDescent="0.25">
      <c r="C229" s="78"/>
    </row>
  </sheetData>
  <mergeCells count="163">
    <mergeCell ref="B203:E203"/>
    <mergeCell ref="B206:E206"/>
    <mergeCell ref="B209:E209"/>
    <mergeCell ref="A211:E211"/>
    <mergeCell ref="A184:B184"/>
    <mergeCell ref="A185:C185"/>
    <mergeCell ref="B191:E191"/>
    <mergeCell ref="B194:E194"/>
    <mergeCell ref="B197:E197"/>
    <mergeCell ref="B200:E200"/>
    <mergeCell ref="A178:D178"/>
    <mergeCell ref="A179:C179"/>
    <mergeCell ref="A180:C180"/>
    <mergeCell ref="A181:B181"/>
    <mergeCell ref="A182:B182"/>
    <mergeCell ref="A183:B183"/>
    <mergeCell ref="A167:D167"/>
    <mergeCell ref="A168:D168"/>
    <mergeCell ref="A169:D169"/>
    <mergeCell ref="A170:D170"/>
    <mergeCell ref="A171:D171"/>
    <mergeCell ref="A175:E175"/>
    <mergeCell ref="A160:B160"/>
    <mergeCell ref="A161:C161"/>
    <mergeCell ref="A162:C162"/>
    <mergeCell ref="A164:D164"/>
    <mergeCell ref="A165:D165"/>
    <mergeCell ref="A166:D166"/>
    <mergeCell ref="A154:B154"/>
    <mergeCell ref="A155:B155"/>
    <mergeCell ref="A156:B156"/>
    <mergeCell ref="A157:E157"/>
    <mergeCell ref="A158:B158"/>
    <mergeCell ref="A159:B159"/>
    <mergeCell ref="A147:D147"/>
    <mergeCell ref="A148:D148"/>
    <mergeCell ref="A149:D149"/>
    <mergeCell ref="A150:D150"/>
    <mergeCell ref="A151:D151"/>
    <mergeCell ref="A153:E153"/>
    <mergeCell ref="A140:D140"/>
    <mergeCell ref="A141:D141"/>
    <mergeCell ref="A142:D142"/>
    <mergeCell ref="A143:D143"/>
    <mergeCell ref="A145:D145"/>
    <mergeCell ref="A146:D146"/>
    <mergeCell ref="A133:C133"/>
    <mergeCell ref="A134:C134"/>
    <mergeCell ref="A135:C135"/>
    <mergeCell ref="A136:C136"/>
    <mergeCell ref="A137:C137"/>
    <mergeCell ref="A139:E139"/>
    <mergeCell ref="A127:C127"/>
    <mergeCell ref="A128:C128"/>
    <mergeCell ref="A129:C129"/>
    <mergeCell ref="A130:C130"/>
    <mergeCell ref="A131:C131"/>
    <mergeCell ref="A132:C132"/>
    <mergeCell ref="A120:C120"/>
    <mergeCell ref="A122:E122"/>
    <mergeCell ref="A123:E123"/>
    <mergeCell ref="A124:B124"/>
    <mergeCell ref="A125:C125"/>
    <mergeCell ref="A126:C126"/>
    <mergeCell ref="A113:C113"/>
    <mergeCell ref="A114:C114"/>
    <mergeCell ref="A116:D116"/>
    <mergeCell ref="A117:D117"/>
    <mergeCell ref="A118:D118"/>
    <mergeCell ref="A119:D119"/>
    <mergeCell ref="A106:C106"/>
    <mergeCell ref="A107:C107"/>
    <mergeCell ref="A108:C108"/>
    <mergeCell ref="A109:C109"/>
    <mergeCell ref="A110:C110"/>
    <mergeCell ref="A112:C112"/>
    <mergeCell ref="A98:E98"/>
    <mergeCell ref="A100:C100"/>
    <mergeCell ref="A101:C101"/>
    <mergeCell ref="A102:C102"/>
    <mergeCell ref="A103:C103"/>
    <mergeCell ref="A104:C104"/>
    <mergeCell ref="A91:E91"/>
    <mergeCell ref="A92:D92"/>
    <mergeCell ref="A93:D93"/>
    <mergeCell ref="A94:D94"/>
    <mergeCell ref="A95:D95"/>
    <mergeCell ref="A96:D96"/>
    <mergeCell ref="A84:D84"/>
    <mergeCell ref="A85:D85"/>
    <mergeCell ref="A86:D86"/>
    <mergeCell ref="A87:D87"/>
    <mergeCell ref="A88:D88"/>
    <mergeCell ref="A89:D89"/>
    <mergeCell ref="A77:C77"/>
    <mergeCell ref="A78:C78"/>
    <mergeCell ref="A79:C79"/>
    <mergeCell ref="A80:C80"/>
    <mergeCell ref="A82:E82"/>
    <mergeCell ref="A83:D83"/>
    <mergeCell ref="A71:C71"/>
    <mergeCell ref="A72:C72"/>
    <mergeCell ref="A73:C73"/>
    <mergeCell ref="A74:C74"/>
    <mergeCell ref="A75:C75"/>
    <mergeCell ref="A76:C76"/>
    <mergeCell ref="A64:C64"/>
    <mergeCell ref="A65:C65"/>
    <mergeCell ref="A66:C66"/>
    <mergeCell ref="A67:D67"/>
    <mergeCell ref="A69:E69"/>
    <mergeCell ref="A70:B70"/>
    <mergeCell ref="A55:E55"/>
    <mergeCell ref="A58:C58"/>
    <mergeCell ref="A59:C59"/>
    <mergeCell ref="A60:D60"/>
    <mergeCell ref="A62:E62"/>
    <mergeCell ref="A63:E63"/>
    <mergeCell ref="A48:B48"/>
    <mergeCell ref="A49:B49"/>
    <mergeCell ref="A50:B50"/>
    <mergeCell ref="A51:B51"/>
    <mergeCell ref="A52:B52"/>
    <mergeCell ref="A53:E53"/>
    <mergeCell ref="A41:D41"/>
    <mergeCell ref="A43:D43"/>
    <mergeCell ref="A44:D44"/>
    <mergeCell ref="A45:C45"/>
    <mergeCell ref="A46:C46"/>
    <mergeCell ref="A47:C47"/>
    <mergeCell ref="A19:B19"/>
    <mergeCell ref="A21:C21"/>
    <mergeCell ref="A24:B24"/>
    <mergeCell ref="A26:E26"/>
    <mergeCell ref="A27:A28"/>
    <mergeCell ref="B27:B28"/>
    <mergeCell ref="C27:C28"/>
    <mergeCell ref="D27:E27"/>
    <mergeCell ref="A13:B13"/>
    <mergeCell ref="A14:B14"/>
    <mergeCell ref="A15:B15"/>
    <mergeCell ref="A16:B16"/>
    <mergeCell ref="A17:B17"/>
    <mergeCell ref="A18:E18"/>
    <mergeCell ref="A11:B11"/>
    <mergeCell ref="C11:E11"/>
    <mergeCell ref="A12:B12"/>
    <mergeCell ref="C12:E12"/>
    <mergeCell ref="A7:B7"/>
    <mergeCell ref="C7:E7"/>
    <mergeCell ref="A8:B8"/>
    <mergeCell ref="C8:E8"/>
    <mergeCell ref="A9:B9"/>
    <mergeCell ref="C9:E9"/>
    <mergeCell ref="A1:E1"/>
    <mergeCell ref="A2:E2"/>
    <mergeCell ref="A3:E3"/>
    <mergeCell ref="B4:D4"/>
    <mergeCell ref="A5:E5"/>
    <mergeCell ref="A6:B6"/>
    <mergeCell ref="C6:E6"/>
    <mergeCell ref="A10:B10"/>
    <mergeCell ref="C10:E10"/>
  </mergeCells>
  <pageMargins left="0.78740157480314965" right="0.78740157480314965" top="0.59055118110236227" bottom="0.59055118110236227" header="0" footer="0"/>
  <pageSetup paperSize="9" orientation="portrait" horizontalDpi="0" verticalDpi="0" r:id="rId1"/>
  <rowBreaks count="3" manualBreakCount="3">
    <brk id="96" max="16383" man="1"/>
    <brk id="143" max="16383" man="1"/>
    <brk id="1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workbookViewId="0">
      <selection activeCell="E16" sqref="E16"/>
    </sheetView>
  </sheetViews>
  <sheetFormatPr defaultRowHeight="15" x14ac:dyDescent="0.25"/>
  <cols>
    <col min="1" max="1" width="21.28515625" style="100" customWidth="1"/>
    <col min="2" max="2" width="16.7109375" style="100" customWidth="1"/>
    <col min="3" max="3" width="14.140625" style="100" customWidth="1"/>
    <col min="4" max="4" width="13.7109375" style="100" customWidth="1"/>
    <col min="5" max="5" width="18.140625" style="100" customWidth="1"/>
    <col min="6" max="235" width="9.140625" style="100"/>
    <col min="236" max="236" width="21.28515625" style="100" customWidth="1"/>
    <col min="237" max="237" width="16.7109375" style="100" customWidth="1"/>
    <col min="238" max="238" width="14.140625" style="100" customWidth="1"/>
    <col min="239" max="239" width="13.7109375" style="100" customWidth="1"/>
    <col min="240" max="240" width="18.140625" style="100" customWidth="1"/>
    <col min="241" max="241" width="19.85546875" style="100" customWidth="1"/>
    <col min="242" max="242" width="6" style="100" customWidth="1"/>
    <col min="243" max="243" width="33.42578125" style="100" customWidth="1"/>
    <col min="244" max="244" width="12.5703125" style="100" customWidth="1"/>
    <col min="245" max="245" width="11.5703125" style="100" bestFit="1" customWidth="1"/>
    <col min="246" max="246" width="9.28515625" style="100" bestFit="1" customWidth="1"/>
    <col min="247" max="247" width="11.140625" style="100" bestFit="1" customWidth="1"/>
    <col min="248" max="248" width="10.28515625" style="100" bestFit="1" customWidth="1"/>
    <col min="249" max="254" width="9.140625" style="100"/>
    <col min="255" max="255" width="12.85546875" style="100" customWidth="1"/>
    <col min="256" max="256" width="7.7109375" style="100" customWidth="1"/>
    <col min="257" max="491" width="9.140625" style="100"/>
    <col min="492" max="492" width="21.28515625" style="100" customWidth="1"/>
    <col min="493" max="493" width="16.7109375" style="100" customWidth="1"/>
    <col min="494" max="494" width="14.140625" style="100" customWidth="1"/>
    <col min="495" max="495" width="13.7109375" style="100" customWidth="1"/>
    <col min="496" max="496" width="18.140625" style="100" customWidth="1"/>
    <col min="497" max="497" width="19.85546875" style="100" customWidth="1"/>
    <col min="498" max="498" width="6" style="100" customWidth="1"/>
    <col min="499" max="499" width="33.42578125" style="100" customWidth="1"/>
    <col min="500" max="500" width="12.5703125" style="100" customWidth="1"/>
    <col min="501" max="501" width="11.5703125" style="100" bestFit="1" customWidth="1"/>
    <col min="502" max="502" width="9.28515625" style="100" bestFit="1" customWidth="1"/>
    <col min="503" max="503" width="11.140625" style="100" bestFit="1" customWidth="1"/>
    <col min="504" max="504" width="10.28515625" style="100" bestFit="1" customWidth="1"/>
    <col min="505" max="510" width="9.140625" style="100"/>
    <col min="511" max="511" width="12.85546875" style="100" customWidth="1"/>
    <col min="512" max="512" width="7.7109375" style="100" customWidth="1"/>
    <col min="513" max="747" width="9.140625" style="100"/>
    <col min="748" max="748" width="21.28515625" style="100" customWidth="1"/>
    <col min="749" max="749" width="16.7109375" style="100" customWidth="1"/>
    <col min="750" max="750" width="14.140625" style="100" customWidth="1"/>
    <col min="751" max="751" width="13.7109375" style="100" customWidth="1"/>
    <col min="752" max="752" width="18.140625" style="100" customWidth="1"/>
    <col min="753" max="753" width="19.85546875" style="100" customWidth="1"/>
    <col min="754" max="754" width="6" style="100" customWidth="1"/>
    <col min="755" max="755" width="33.42578125" style="100" customWidth="1"/>
    <col min="756" max="756" width="12.5703125" style="100" customWidth="1"/>
    <col min="757" max="757" width="11.5703125" style="100" bestFit="1" customWidth="1"/>
    <col min="758" max="758" width="9.28515625" style="100" bestFit="1" customWidth="1"/>
    <col min="759" max="759" width="11.140625" style="100" bestFit="1" customWidth="1"/>
    <col min="760" max="760" width="10.28515625" style="100" bestFit="1" customWidth="1"/>
    <col min="761" max="766" width="9.140625" style="100"/>
    <col min="767" max="767" width="12.85546875" style="100" customWidth="1"/>
    <col min="768" max="768" width="7.7109375" style="100" customWidth="1"/>
    <col min="769" max="1003" width="9.140625" style="100"/>
    <col min="1004" max="1004" width="21.28515625" style="100" customWidth="1"/>
    <col min="1005" max="1005" width="16.7109375" style="100" customWidth="1"/>
    <col min="1006" max="1006" width="14.140625" style="100" customWidth="1"/>
    <col min="1007" max="1007" width="13.7109375" style="100" customWidth="1"/>
    <col min="1008" max="1008" width="18.140625" style="100" customWidth="1"/>
    <col min="1009" max="1009" width="19.85546875" style="100" customWidth="1"/>
    <col min="1010" max="1010" width="6" style="100" customWidth="1"/>
    <col min="1011" max="1011" width="33.42578125" style="100" customWidth="1"/>
    <col min="1012" max="1012" width="12.5703125" style="100" customWidth="1"/>
    <col min="1013" max="1013" width="11.5703125" style="100" bestFit="1" customWidth="1"/>
    <col min="1014" max="1014" width="9.28515625" style="100" bestFit="1" customWidth="1"/>
    <col min="1015" max="1015" width="11.140625" style="100" bestFit="1" customWidth="1"/>
    <col min="1016" max="1016" width="10.28515625" style="100" bestFit="1" customWidth="1"/>
    <col min="1017" max="1022" width="9.140625" style="100"/>
    <col min="1023" max="1023" width="12.85546875" style="100" customWidth="1"/>
    <col min="1024" max="1024" width="7.7109375" style="100" customWidth="1"/>
    <col min="1025" max="1259" width="9.140625" style="100"/>
    <col min="1260" max="1260" width="21.28515625" style="100" customWidth="1"/>
    <col min="1261" max="1261" width="16.7109375" style="100" customWidth="1"/>
    <col min="1262" max="1262" width="14.140625" style="100" customWidth="1"/>
    <col min="1263" max="1263" width="13.7109375" style="100" customWidth="1"/>
    <col min="1264" max="1264" width="18.140625" style="100" customWidth="1"/>
    <col min="1265" max="1265" width="19.85546875" style="100" customWidth="1"/>
    <col min="1266" max="1266" width="6" style="100" customWidth="1"/>
    <col min="1267" max="1267" width="33.42578125" style="100" customWidth="1"/>
    <col min="1268" max="1268" width="12.5703125" style="100" customWidth="1"/>
    <col min="1269" max="1269" width="11.5703125" style="100" bestFit="1" customWidth="1"/>
    <col min="1270" max="1270" width="9.28515625" style="100" bestFit="1" customWidth="1"/>
    <col min="1271" max="1271" width="11.140625" style="100" bestFit="1" customWidth="1"/>
    <col min="1272" max="1272" width="10.28515625" style="100" bestFit="1" customWidth="1"/>
    <col min="1273" max="1278" width="9.140625" style="100"/>
    <col min="1279" max="1279" width="12.85546875" style="100" customWidth="1"/>
    <col min="1280" max="1280" width="7.7109375" style="100" customWidth="1"/>
    <col min="1281" max="1515" width="9.140625" style="100"/>
    <col min="1516" max="1516" width="21.28515625" style="100" customWidth="1"/>
    <col min="1517" max="1517" width="16.7109375" style="100" customWidth="1"/>
    <col min="1518" max="1518" width="14.140625" style="100" customWidth="1"/>
    <col min="1519" max="1519" width="13.7109375" style="100" customWidth="1"/>
    <col min="1520" max="1520" width="18.140625" style="100" customWidth="1"/>
    <col min="1521" max="1521" width="19.85546875" style="100" customWidth="1"/>
    <col min="1522" max="1522" width="6" style="100" customWidth="1"/>
    <col min="1523" max="1523" width="33.42578125" style="100" customWidth="1"/>
    <col min="1524" max="1524" width="12.5703125" style="100" customWidth="1"/>
    <col min="1525" max="1525" width="11.5703125" style="100" bestFit="1" customWidth="1"/>
    <col min="1526" max="1526" width="9.28515625" style="100" bestFit="1" customWidth="1"/>
    <col min="1527" max="1527" width="11.140625" style="100" bestFit="1" customWidth="1"/>
    <col min="1528" max="1528" width="10.28515625" style="100" bestFit="1" customWidth="1"/>
    <col min="1529" max="1534" width="9.140625" style="100"/>
    <col min="1535" max="1535" width="12.85546875" style="100" customWidth="1"/>
    <col min="1536" max="1536" width="7.7109375" style="100" customWidth="1"/>
    <col min="1537" max="1771" width="9.140625" style="100"/>
    <col min="1772" max="1772" width="21.28515625" style="100" customWidth="1"/>
    <col min="1773" max="1773" width="16.7109375" style="100" customWidth="1"/>
    <col min="1774" max="1774" width="14.140625" style="100" customWidth="1"/>
    <col min="1775" max="1775" width="13.7109375" style="100" customWidth="1"/>
    <col min="1776" max="1776" width="18.140625" style="100" customWidth="1"/>
    <col min="1777" max="1777" width="19.85546875" style="100" customWidth="1"/>
    <col min="1778" max="1778" width="6" style="100" customWidth="1"/>
    <col min="1779" max="1779" width="33.42578125" style="100" customWidth="1"/>
    <col min="1780" max="1780" width="12.5703125" style="100" customWidth="1"/>
    <col min="1781" max="1781" width="11.5703125" style="100" bestFit="1" customWidth="1"/>
    <col min="1782" max="1782" width="9.28515625" style="100" bestFit="1" customWidth="1"/>
    <col min="1783" max="1783" width="11.140625" style="100" bestFit="1" customWidth="1"/>
    <col min="1784" max="1784" width="10.28515625" style="100" bestFit="1" customWidth="1"/>
    <col min="1785" max="1790" width="9.140625" style="100"/>
    <col min="1791" max="1791" width="12.85546875" style="100" customWidth="1"/>
    <col min="1792" max="1792" width="7.7109375" style="100" customWidth="1"/>
    <col min="1793" max="2027" width="9.140625" style="100"/>
    <col min="2028" max="2028" width="21.28515625" style="100" customWidth="1"/>
    <col min="2029" max="2029" width="16.7109375" style="100" customWidth="1"/>
    <col min="2030" max="2030" width="14.140625" style="100" customWidth="1"/>
    <col min="2031" max="2031" width="13.7109375" style="100" customWidth="1"/>
    <col min="2032" max="2032" width="18.140625" style="100" customWidth="1"/>
    <col min="2033" max="2033" width="19.85546875" style="100" customWidth="1"/>
    <col min="2034" max="2034" width="6" style="100" customWidth="1"/>
    <col min="2035" max="2035" width="33.42578125" style="100" customWidth="1"/>
    <col min="2036" max="2036" width="12.5703125" style="100" customWidth="1"/>
    <col min="2037" max="2037" width="11.5703125" style="100" bestFit="1" customWidth="1"/>
    <col min="2038" max="2038" width="9.28515625" style="100" bestFit="1" customWidth="1"/>
    <col min="2039" max="2039" width="11.140625" style="100" bestFit="1" customWidth="1"/>
    <col min="2040" max="2040" width="10.28515625" style="100" bestFit="1" customWidth="1"/>
    <col min="2041" max="2046" width="9.140625" style="100"/>
    <col min="2047" max="2047" width="12.85546875" style="100" customWidth="1"/>
    <col min="2048" max="2048" width="7.7109375" style="100" customWidth="1"/>
    <col min="2049" max="2283" width="9.140625" style="100"/>
    <col min="2284" max="2284" width="21.28515625" style="100" customWidth="1"/>
    <col min="2285" max="2285" width="16.7109375" style="100" customWidth="1"/>
    <col min="2286" max="2286" width="14.140625" style="100" customWidth="1"/>
    <col min="2287" max="2287" width="13.7109375" style="100" customWidth="1"/>
    <col min="2288" max="2288" width="18.140625" style="100" customWidth="1"/>
    <col min="2289" max="2289" width="19.85546875" style="100" customWidth="1"/>
    <col min="2290" max="2290" width="6" style="100" customWidth="1"/>
    <col min="2291" max="2291" width="33.42578125" style="100" customWidth="1"/>
    <col min="2292" max="2292" width="12.5703125" style="100" customWidth="1"/>
    <col min="2293" max="2293" width="11.5703125" style="100" bestFit="1" customWidth="1"/>
    <col min="2294" max="2294" width="9.28515625" style="100" bestFit="1" customWidth="1"/>
    <col min="2295" max="2295" width="11.140625" style="100" bestFit="1" customWidth="1"/>
    <col min="2296" max="2296" width="10.28515625" style="100" bestFit="1" customWidth="1"/>
    <col min="2297" max="2302" width="9.140625" style="100"/>
    <col min="2303" max="2303" width="12.85546875" style="100" customWidth="1"/>
    <col min="2304" max="2304" width="7.7109375" style="100" customWidth="1"/>
    <col min="2305" max="2539" width="9.140625" style="100"/>
    <col min="2540" max="2540" width="21.28515625" style="100" customWidth="1"/>
    <col min="2541" max="2541" width="16.7109375" style="100" customWidth="1"/>
    <col min="2542" max="2542" width="14.140625" style="100" customWidth="1"/>
    <col min="2543" max="2543" width="13.7109375" style="100" customWidth="1"/>
    <col min="2544" max="2544" width="18.140625" style="100" customWidth="1"/>
    <col min="2545" max="2545" width="19.85546875" style="100" customWidth="1"/>
    <col min="2546" max="2546" width="6" style="100" customWidth="1"/>
    <col min="2547" max="2547" width="33.42578125" style="100" customWidth="1"/>
    <col min="2548" max="2548" width="12.5703125" style="100" customWidth="1"/>
    <col min="2549" max="2549" width="11.5703125" style="100" bestFit="1" customWidth="1"/>
    <col min="2550" max="2550" width="9.28515625" style="100" bestFit="1" customWidth="1"/>
    <col min="2551" max="2551" width="11.140625" style="100" bestFit="1" customWidth="1"/>
    <col min="2552" max="2552" width="10.28515625" style="100" bestFit="1" customWidth="1"/>
    <col min="2553" max="2558" width="9.140625" style="100"/>
    <col min="2559" max="2559" width="12.85546875" style="100" customWidth="1"/>
    <col min="2560" max="2560" width="7.7109375" style="100" customWidth="1"/>
    <col min="2561" max="2795" width="9.140625" style="100"/>
    <col min="2796" max="2796" width="21.28515625" style="100" customWidth="1"/>
    <col min="2797" max="2797" width="16.7109375" style="100" customWidth="1"/>
    <col min="2798" max="2798" width="14.140625" style="100" customWidth="1"/>
    <col min="2799" max="2799" width="13.7109375" style="100" customWidth="1"/>
    <col min="2800" max="2800" width="18.140625" style="100" customWidth="1"/>
    <col min="2801" max="2801" width="19.85546875" style="100" customWidth="1"/>
    <col min="2802" max="2802" width="6" style="100" customWidth="1"/>
    <col min="2803" max="2803" width="33.42578125" style="100" customWidth="1"/>
    <col min="2804" max="2804" width="12.5703125" style="100" customWidth="1"/>
    <col min="2805" max="2805" width="11.5703125" style="100" bestFit="1" customWidth="1"/>
    <col min="2806" max="2806" width="9.28515625" style="100" bestFit="1" customWidth="1"/>
    <col min="2807" max="2807" width="11.140625" style="100" bestFit="1" customWidth="1"/>
    <col min="2808" max="2808" width="10.28515625" style="100" bestFit="1" customWidth="1"/>
    <col min="2809" max="2814" width="9.140625" style="100"/>
    <col min="2815" max="2815" width="12.85546875" style="100" customWidth="1"/>
    <col min="2816" max="2816" width="7.7109375" style="100" customWidth="1"/>
    <col min="2817" max="3051" width="9.140625" style="100"/>
    <col min="3052" max="3052" width="21.28515625" style="100" customWidth="1"/>
    <col min="3053" max="3053" width="16.7109375" style="100" customWidth="1"/>
    <col min="3054" max="3054" width="14.140625" style="100" customWidth="1"/>
    <col min="3055" max="3055" width="13.7109375" style="100" customWidth="1"/>
    <col min="3056" max="3056" width="18.140625" style="100" customWidth="1"/>
    <col min="3057" max="3057" width="19.85546875" style="100" customWidth="1"/>
    <col min="3058" max="3058" width="6" style="100" customWidth="1"/>
    <col min="3059" max="3059" width="33.42578125" style="100" customWidth="1"/>
    <col min="3060" max="3060" width="12.5703125" style="100" customWidth="1"/>
    <col min="3061" max="3061" width="11.5703125" style="100" bestFit="1" customWidth="1"/>
    <col min="3062" max="3062" width="9.28515625" style="100" bestFit="1" customWidth="1"/>
    <col min="3063" max="3063" width="11.140625" style="100" bestFit="1" customWidth="1"/>
    <col min="3064" max="3064" width="10.28515625" style="100" bestFit="1" customWidth="1"/>
    <col min="3065" max="3070" width="9.140625" style="100"/>
    <col min="3071" max="3071" width="12.85546875" style="100" customWidth="1"/>
    <col min="3072" max="3072" width="7.7109375" style="100" customWidth="1"/>
    <col min="3073" max="3307" width="9.140625" style="100"/>
    <col min="3308" max="3308" width="21.28515625" style="100" customWidth="1"/>
    <col min="3309" max="3309" width="16.7109375" style="100" customWidth="1"/>
    <col min="3310" max="3310" width="14.140625" style="100" customWidth="1"/>
    <col min="3311" max="3311" width="13.7109375" style="100" customWidth="1"/>
    <col min="3312" max="3312" width="18.140625" style="100" customWidth="1"/>
    <col min="3313" max="3313" width="19.85546875" style="100" customWidth="1"/>
    <col min="3314" max="3314" width="6" style="100" customWidth="1"/>
    <col min="3315" max="3315" width="33.42578125" style="100" customWidth="1"/>
    <col min="3316" max="3316" width="12.5703125" style="100" customWidth="1"/>
    <col min="3317" max="3317" width="11.5703125" style="100" bestFit="1" customWidth="1"/>
    <col min="3318" max="3318" width="9.28515625" style="100" bestFit="1" customWidth="1"/>
    <col min="3319" max="3319" width="11.140625" style="100" bestFit="1" customWidth="1"/>
    <col min="3320" max="3320" width="10.28515625" style="100" bestFit="1" customWidth="1"/>
    <col min="3321" max="3326" width="9.140625" style="100"/>
    <col min="3327" max="3327" width="12.85546875" style="100" customWidth="1"/>
    <col min="3328" max="3328" width="7.7109375" style="100" customWidth="1"/>
    <col min="3329" max="3563" width="9.140625" style="100"/>
    <col min="3564" max="3564" width="21.28515625" style="100" customWidth="1"/>
    <col min="3565" max="3565" width="16.7109375" style="100" customWidth="1"/>
    <col min="3566" max="3566" width="14.140625" style="100" customWidth="1"/>
    <col min="3567" max="3567" width="13.7109375" style="100" customWidth="1"/>
    <col min="3568" max="3568" width="18.140625" style="100" customWidth="1"/>
    <col min="3569" max="3569" width="19.85546875" style="100" customWidth="1"/>
    <col min="3570" max="3570" width="6" style="100" customWidth="1"/>
    <col min="3571" max="3571" width="33.42578125" style="100" customWidth="1"/>
    <col min="3572" max="3572" width="12.5703125" style="100" customWidth="1"/>
    <col min="3573" max="3573" width="11.5703125" style="100" bestFit="1" customWidth="1"/>
    <col min="3574" max="3574" width="9.28515625" style="100" bestFit="1" customWidth="1"/>
    <col min="3575" max="3575" width="11.140625" style="100" bestFit="1" customWidth="1"/>
    <col min="3576" max="3576" width="10.28515625" style="100" bestFit="1" customWidth="1"/>
    <col min="3577" max="3582" width="9.140625" style="100"/>
    <col min="3583" max="3583" width="12.85546875" style="100" customWidth="1"/>
    <col min="3584" max="3584" width="7.7109375" style="100" customWidth="1"/>
    <col min="3585" max="3819" width="9.140625" style="100"/>
    <col min="3820" max="3820" width="21.28515625" style="100" customWidth="1"/>
    <col min="3821" max="3821" width="16.7109375" style="100" customWidth="1"/>
    <col min="3822" max="3822" width="14.140625" style="100" customWidth="1"/>
    <col min="3823" max="3823" width="13.7109375" style="100" customWidth="1"/>
    <col min="3824" max="3824" width="18.140625" style="100" customWidth="1"/>
    <col min="3825" max="3825" width="19.85546875" style="100" customWidth="1"/>
    <col min="3826" max="3826" width="6" style="100" customWidth="1"/>
    <col min="3827" max="3827" width="33.42578125" style="100" customWidth="1"/>
    <col min="3828" max="3828" width="12.5703125" style="100" customWidth="1"/>
    <col min="3829" max="3829" width="11.5703125" style="100" bestFit="1" customWidth="1"/>
    <col min="3830" max="3830" width="9.28515625" style="100" bestFit="1" customWidth="1"/>
    <col min="3831" max="3831" width="11.140625" style="100" bestFit="1" customWidth="1"/>
    <col min="3832" max="3832" width="10.28515625" style="100" bestFit="1" customWidth="1"/>
    <col min="3833" max="3838" width="9.140625" style="100"/>
    <col min="3839" max="3839" width="12.85546875" style="100" customWidth="1"/>
    <col min="3840" max="3840" width="7.7109375" style="100" customWidth="1"/>
    <col min="3841" max="4075" width="9.140625" style="100"/>
    <col min="4076" max="4076" width="21.28515625" style="100" customWidth="1"/>
    <col min="4077" max="4077" width="16.7109375" style="100" customWidth="1"/>
    <col min="4078" max="4078" width="14.140625" style="100" customWidth="1"/>
    <col min="4079" max="4079" width="13.7109375" style="100" customWidth="1"/>
    <col min="4080" max="4080" width="18.140625" style="100" customWidth="1"/>
    <col min="4081" max="4081" width="19.85546875" style="100" customWidth="1"/>
    <col min="4082" max="4082" width="6" style="100" customWidth="1"/>
    <col min="4083" max="4083" width="33.42578125" style="100" customWidth="1"/>
    <col min="4084" max="4084" width="12.5703125" style="100" customWidth="1"/>
    <col min="4085" max="4085" width="11.5703125" style="100" bestFit="1" customWidth="1"/>
    <col min="4086" max="4086" width="9.28515625" style="100" bestFit="1" customWidth="1"/>
    <col min="4087" max="4087" width="11.140625" style="100" bestFit="1" customWidth="1"/>
    <col min="4088" max="4088" width="10.28515625" style="100" bestFit="1" customWidth="1"/>
    <col min="4089" max="4094" width="9.140625" style="100"/>
    <col min="4095" max="4095" width="12.85546875" style="100" customWidth="1"/>
    <col min="4096" max="4096" width="7.7109375" style="100" customWidth="1"/>
    <col min="4097" max="4331" width="9.140625" style="100"/>
    <col min="4332" max="4332" width="21.28515625" style="100" customWidth="1"/>
    <col min="4333" max="4333" width="16.7109375" style="100" customWidth="1"/>
    <col min="4334" max="4334" width="14.140625" style="100" customWidth="1"/>
    <col min="4335" max="4335" width="13.7109375" style="100" customWidth="1"/>
    <col min="4336" max="4336" width="18.140625" style="100" customWidth="1"/>
    <col min="4337" max="4337" width="19.85546875" style="100" customWidth="1"/>
    <col min="4338" max="4338" width="6" style="100" customWidth="1"/>
    <col min="4339" max="4339" width="33.42578125" style="100" customWidth="1"/>
    <col min="4340" max="4340" width="12.5703125" style="100" customWidth="1"/>
    <col min="4341" max="4341" width="11.5703125" style="100" bestFit="1" customWidth="1"/>
    <col min="4342" max="4342" width="9.28515625" style="100" bestFit="1" customWidth="1"/>
    <col min="4343" max="4343" width="11.140625" style="100" bestFit="1" customWidth="1"/>
    <col min="4344" max="4344" width="10.28515625" style="100" bestFit="1" customWidth="1"/>
    <col min="4345" max="4350" width="9.140625" style="100"/>
    <col min="4351" max="4351" width="12.85546875" style="100" customWidth="1"/>
    <col min="4352" max="4352" width="7.7109375" style="100" customWidth="1"/>
    <col min="4353" max="4587" width="9.140625" style="100"/>
    <col min="4588" max="4588" width="21.28515625" style="100" customWidth="1"/>
    <col min="4589" max="4589" width="16.7109375" style="100" customWidth="1"/>
    <col min="4590" max="4590" width="14.140625" style="100" customWidth="1"/>
    <col min="4591" max="4591" width="13.7109375" style="100" customWidth="1"/>
    <col min="4592" max="4592" width="18.140625" style="100" customWidth="1"/>
    <col min="4593" max="4593" width="19.85546875" style="100" customWidth="1"/>
    <col min="4594" max="4594" width="6" style="100" customWidth="1"/>
    <col min="4595" max="4595" width="33.42578125" style="100" customWidth="1"/>
    <col min="4596" max="4596" width="12.5703125" style="100" customWidth="1"/>
    <col min="4597" max="4597" width="11.5703125" style="100" bestFit="1" customWidth="1"/>
    <col min="4598" max="4598" width="9.28515625" style="100" bestFit="1" customWidth="1"/>
    <col min="4599" max="4599" width="11.140625" style="100" bestFit="1" customWidth="1"/>
    <col min="4600" max="4600" width="10.28515625" style="100" bestFit="1" customWidth="1"/>
    <col min="4601" max="4606" width="9.140625" style="100"/>
    <col min="4607" max="4607" width="12.85546875" style="100" customWidth="1"/>
    <col min="4608" max="4608" width="7.7109375" style="100" customWidth="1"/>
    <col min="4609" max="4843" width="9.140625" style="100"/>
    <col min="4844" max="4844" width="21.28515625" style="100" customWidth="1"/>
    <col min="4845" max="4845" width="16.7109375" style="100" customWidth="1"/>
    <col min="4846" max="4846" width="14.140625" style="100" customWidth="1"/>
    <col min="4847" max="4847" width="13.7109375" style="100" customWidth="1"/>
    <col min="4848" max="4848" width="18.140625" style="100" customWidth="1"/>
    <col min="4849" max="4849" width="19.85546875" style="100" customWidth="1"/>
    <col min="4850" max="4850" width="6" style="100" customWidth="1"/>
    <col min="4851" max="4851" width="33.42578125" style="100" customWidth="1"/>
    <col min="4852" max="4852" width="12.5703125" style="100" customWidth="1"/>
    <col min="4853" max="4853" width="11.5703125" style="100" bestFit="1" customWidth="1"/>
    <col min="4854" max="4854" width="9.28515625" style="100" bestFit="1" customWidth="1"/>
    <col min="4855" max="4855" width="11.140625" style="100" bestFit="1" customWidth="1"/>
    <col min="4856" max="4856" width="10.28515625" style="100" bestFit="1" customWidth="1"/>
    <col min="4857" max="4862" width="9.140625" style="100"/>
    <col min="4863" max="4863" width="12.85546875" style="100" customWidth="1"/>
    <col min="4864" max="4864" width="7.7109375" style="100" customWidth="1"/>
    <col min="4865" max="5099" width="9.140625" style="100"/>
    <col min="5100" max="5100" width="21.28515625" style="100" customWidth="1"/>
    <col min="5101" max="5101" width="16.7109375" style="100" customWidth="1"/>
    <col min="5102" max="5102" width="14.140625" style="100" customWidth="1"/>
    <col min="5103" max="5103" width="13.7109375" style="100" customWidth="1"/>
    <col min="5104" max="5104" width="18.140625" style="100" customWidth="1"/>
    <col min="5105" max="5105" width="19.85546875" style="100" customWidth="1"/>
    <col min="5106" max="5106" width="6" style="100" customWidth="1"/>
    <col min="5107" max="5107" width="33.42578125" style="100" customWidth="1"/>
    <col min="5108" max="5108" width="12.5703125" style="100" customWidth="1"/>
    <col min="5109" max="5109" width="11.5703125" style="100" bestFit="1" customWidth="1"/>
    <col min="5110" max="5110" width="9.28515625" style="100" bestFit="1" customWidth="1"/>
    <col min="5111" max="5111" width="11.140625" style="100" bestFit="1" customWidth="1"/>
    <col min="5112" max="5112" width="10.28515625" style="100" bestFit="1" customWidth="1"/>
    <col min="5113" max="5118" width="9.140625" style="100"/>
    <col min="5119" max="5119" width="12.85546875" style="100" customWidth="1"/>
    <col min="5120" max="5120" width="7.7109375" style="100" customWidth="1"/>
    <col min="5121" max="5355" width="9.140625" style="100"/>
    <col min="5356" max="5356" width="21.28515625" style="100" customWidth="1"/>
    <col min="5357" max="5357" width="16.7109375" style="100" customWidth="1"/>
    <col min="5358" max="5358" width="14.140625" style="100" customWidth="1"/>
    <col min="5359" max="5359" width="13.7109375" style="100" customWidth="1"/>
    <col min="5360" max="5360" width="18.140625" style="100" customWidth="1"/>
    <col min="5361" max="5361" width="19.85546875" style="100" customWidth="1"/>
    <col min="5362" max="5362" width="6" style="100" customWidth="1"/>
    <col min="5363" max="5363" width="33.42578125" style="100" customWidth="1"/>
    <col min="5364" max="5364" width="12.5703125" style="100" customWidth="1"/>
    <col min="5365" max="5365" width="11.5703125" style="100" bestFit="1" customWidth="1"/>
    <col min="5366" max="5366" width="9.28515625" style="100" bestFit="1" customWidth="1"/>
    <col min="5367" max="5367" width="11.140625" style="100" bestFit="1" customWidth="1"/>
    <col min="5368" max="5368" width="10.28515625" style="100" bestFit="1" customWidth="1"/>
    <col min="5369" max="5374" width="9.140625" style="100"/>
    <col min="5375" max="5375" width="12.85546875" style="100" customWidth="1"/>
    <col min="5376" max="5376" width="7.7109375" style="100" customWidth="1"/>
    <col min="5377" max="5611" width="9.140625" style="100"/>
    <col min="5612" max="5612" width="21.28515625" style="100" customWidth="1"/>
    <col min="5613" max="5613" width="16.7109375" style="100" customWidth="1"/>
    <col min="5614" max="5614" width="14.140625" style="100" customWidth="1"/>
    <col min="5615" max="5615" width="13.7109375" style="100" customWidth="1"/>
    <col min="5616" max="5616" width="18.140625" style="100" customWidth="1"/>
    <col min="5617" max="5617" width="19.85546875" style="100" customWidth="1"/>
    <col min="5618" max="5618" width="6" style="100" customWidth="1"/>
    <col min="5619" max="5619" width="33.42578125" style="100" customWidth="1"/>
    <col min="5620" max="5620" width="12.5703125" style="100" customWidth="1"/>
    <col min="5621" max="5621" width="11.5703125" style="100" bestFit="1" customWidth="1"/>
    <col min="5622" max="5622" width="9.28515625" style="100" bestFit="1" customWidth="1"/>
    <col min="5623" max="5623" width="11.140625" style="100" bestFit="1" customWidth="1"/>
    <col min="5624" max="5624" width="10.28515625" style="100" bestFit="1" customWidth="1"/>
    <col min="5625" max="5630" width="9.140625" style="100"/>
    <col min="5631" max="5631" width="12.85546875" style="100" customWidth="1"/>
    <col min="5632" max="5632" width="7.7109375" style="100" customWidth="1"/>
    <col min="5633" max="5867" width="9.140625" style="100"/>
    <col min="5868" max="5868" width="21.28515625" style="100" customWidth="1"/>
    <col min="5869" max="5869" width="16.7109375" style="100" customWidth="1"/>
    <col min="5870" max="5870" width="14.140625" style="100" customWidth="1"/>
    <col min="5871" max="5871" width="13.7109375" style="100" customWidth="1"/>
    <col min="5872" max="5872" width="18.140625" style="100" customWidth="1"/>
    <col min="5873" max="5873" width="19.85546875" style="100" customWidth="1"/>
    <col min="5874" max="5874" width="6" style="100" customWidth="1"/>
    <col min="5875" max="5875" width="33.42578125" style="100" customWidth="1"/>
    <col min="5876" max="5876" width="12.5703125" style="100" customWidth="1"/>
    <col min="5877" max="5877" width="11.5703125" style="100" bestFit="1" customWidth="1"/>
    <col min="5878" max="5878" width="9.28515625" style="100" bestFit="1" customWidth="1"/>
    <col min="5879" max="5879" width="11.140625" style="100" bestFit="1" customWidth="1"/>
    <col min="5880" max="5880" width="10.28515625" style="100" bestFit="1" customWidth="1"/>
    <col min="5881" max="5886" width="9.140625" style="100"/>
    <col min="5887" max="5887" width="12.85546875" style="100" customWidth="1"/>
    <col min="5888" max="5888" width="7.7109375" style="100" customWidth="1"/>
    <col min="5889" max="6123" width="9.140625" style="100"/>
    <col min="6124" max="6124" width="21.28515625" style="100" customWidth="1"/>
    <col min="6125" max="6125" width="16.7109375" style="100" customWidth="1"/>
    <col min="6126" max="6126" width="14.140625" style="100" customWidth="1"/>
    <col min="6127" max="6127" width="13.7109375" style="100" customWidth="1"/>
    <col min="6128" max="6128" width="18.140625" style="100" customWidth="1"/>
    <col min="6129" max="6129" width="19.85546875" style="100" customWidth="1"/>
    <col min="6130" max="6130" width="6" style="100" customWidth="1"/>
    <col min="6131" max="6131" width="33.42578125" style="100" customWidth="1"/>
    <col min="6132" max="6132" width="12.5703125" style="100" customWidth="1"/>
    <col min="6133" max="6133" width="11.5703125" style="100" bestFit="1" customWidth="1"/>
    <col min="6134" max="6134" width="9.28515625" style="100" bestFit="1" customWidth="1"/>
    <col min="6135" max="6135" width="11.140625" style="100" bestFit="1" customWidth="1"/>
    <col min="6136" max="6136" width="10.28515625" style="100" bestFit="1" customWidth="1"/>
    <col min="6137" max="6142" width="9.140625" style="100"/>
    <col min="6143" max="6143" width="12.85546875" style="100" customWidth="1"/>
    <col min="6144" max="6144" width="7.7109375" style="100" customWidth="1"/>
    <col min="6145" max="6379" width="9.140625" style="100"/>
    <col min="6380" max="6380" width="21.28515625" style="100" customWidth="1"/>
    <col min="6381" max="6381" width="16.7109375" style="100" customWidth="1"/>
    <col min="6382" max="6382" width="14.140625" style="100" customWidth="1"/>
    <col min="6383" max="6383" width="13.7109375" style="100" customWidth="1"/>
    <col min="6384" max="6384" width="18.140625" style="100" customWidth="1"/>
    <col min="6385" max="6385" width="19.85546875" style="100" customWidth="1"/>
    <col min="6386" max="6386" width="6" style="100" customWidth="1"/>
    <col min="6387" max="6387" width="33.42578125" style="100" customWidth="1"/>
    <col min="6388" max="6388" width="12.5703125" style="100" customWidth="1"/>
    <col min="6389" max="6389" width="11.5703125" style="100" bestFit="1" customWidth="1"/>
    <col min="6390" max="6390" width="9.28515625" style="100" bestFit="1" customWidth="1"/>
    <col min="6391" max="6391" width="11.140625" style="100" bestFit="1" customWidth="1"/>
    <col min="6392" max="6392" width="10.28515625" style="100" bestFit="1" customWidth="1"/>
    <col min="6393" max="6398" width="9.140625" style="100"/>
    <col min="6399" max="6399" width="12.85546875" style="100" customWidth="1"/>
    <col min="6400" max="6400" width="7.7109375" style="100" customWidth="1"/>
    <col min="6401" max="6635" width="9.140625" style="100"/>
    <col min="6636" max="6636" width="21.28515625" style="100" customWidth="1"/>
    <col min="6637" max="6637" width="16.7109375" style="100" customWidth="1"/>
    <col min="6638" max="6638" width="14.140625" style="100" customWidth="1"/>
    <col min="6639" max="6639" width="13.7109375" style="100" customWidth="1"/>
    <col min="6640" max="6640" width="18.140625" style="100" customWidth="1"/>
    <col min="6641" max="6641" width="19.85546875" style="100" customWidth="1"/>
    <col min="6642" max="6642" width="6" style="100" customWidth="1"/>
    <col min="6643" max="6643" width="33.42578125" style="100" customWidth="1"/>
    <col min="6644" max="6644" width="12.5703125" style="100" customWidth="1"/>
    <col min="6645" max="6645" width="11.5703125" style="100" bestFit="1" customWidth="1"/>
    <col min="6646" max="6646" width="9.28515625" style="100" bestFit="1" customWidth="1"/>
    <col min="6647" max="6647" width="11.140625" style="100" bestFit="1" customWidth="1"/>
    <col min="6648" max="6648" width="10.28515625" style="100" bestFit="1" customWidth="1"/>
    <col min="6649" max="6654" width="9.140625" style="100"/>
    <col min="6655" max="6655" width="12.85546875" style="100" customWidth="1"/>
    <col min="6656" max="6656" width="7.7109375" style="100" customWidth="1"/>
    <col min="6657" max="6891" width="9.140625" style="100"/>
    <col min="6892" max="6892" width="21.28515625" style="100" customWidth="1"/>
    <col min="6893" max="6893" width="16.7109375" style="100" customWidth="1"/>
    <col min="6894" max="6894" width="14.140625" style="100" customWidth="1"/>
    <col min="6895" max="6895" width="13.7109375" style="100" customWidth="1"/>
    <col min="6896" max="6896" width="18.140625" style="100" customWidth="1"/>
    <col min="6897" max="6897" width="19.85546875" style="100" customWidth="1"/>
    <col min="6898" max="6898" width="6" style="100" customWidth="1"/>
    <col min="6899" max="6899" width="33.42578125" style="100" customWidth="1"/>
    <col min="6900" max="6900" width="12.5703125" style="100" customWidth="1"/>
    <col min="6901" max="6901" width="11.5703125" style="100" bestFit="1" customWidth="1"/>
    <col min="6902" max="6902" width="9.28515625" style="100" bestFit="1" customWidth="1"/>
    <col min="6903" max="6903" width="11.140625" style="100" bestFit="1" customWidth="1"/>
    <col min="6904" max="6904" width="10.28515625" style="100" bestFit="1" customWidth="1"/>
    <col min="6905" max="6910" width="9.140625" style="100"/>
    <col min="6911" max="6911" width="12.85546875" style="100" customWidth="1"/>
    <col min="6912" max="6912" width="7.7109375" style="100" customWidth="1"/>
    <col min="6913" max="7147" width="9.140625" style="100"/>
    <col min="7148" max="7148" width="21.28515625" style="100" customWidth="1"/>
    <col min="7149" max="7149" width="16.7109375" style="100" customWidth="1"/>
    <col min="7150" max="7150" width="14.140625" style="100" customWidth="1"/>
    <col min="7151" max="7151" width="13.7109375" style="100" customWidth="1"/>
    <col min="7152" max="7152" width="18.140625" style="100" customWidth="1"/>
    <col min="7153" max="7153" width="19.85546875" style="100" customWidth="1"/>
    <col min="7154" max="7154" width="6" style="100" customWidth="1"/>
    <col min="7155" max="7155" width="33.42578125" style="100" customWidth="1"/>
    <col min="7156" max="7156" width="12.5703125" style="100" customWidth="1"/>
    <col min="7157" max="7157" width="11.5703125" style="100" bestFit="1" customWidth="1"/>
    <col min="7158" max="7158" width="9.28515625" style="100" bestFit="1" customWidth="1"/>
    <col min="7159" max="7159" width="11.140625" style="100" bestFit="1" customWidth="1"/>
    <col min="7160" max="7160" width="10.28515625" style="100" bestFit="1" customWidth="1"/>
    <col min="7161" max="7166" width="9.140625" style="100"/>
    <col min="7167" max="7167" width="12.85546875" style="100" customWidth="1"/>
    <col min="7168" max="7168" width="7.7109375" style="100" customWidth="1"/>
    <col min="7169" max="7403" width="9.140625" style="100"/>
    <col min="7404" max="7404" width="21.28515625" style="100" customWidth="1"/>
    <col min="7405" max="7405" width="16.7109375" style="100" customWidth="1"/>
    <col min="7406" max="7406" width="14.140625" style="100" customWidth="1"/>
    <col min="7407" max="7407" width="13.7109375" style="100" customWidth="1"/>
    <col min="7408" max="7408" width="18.140625" style="100" customWidth="1"/>
    <col min="7409" max="7409" width="19.85546875" style="100" customWidth="1"/>
    <col min="7410" max="7410" width="6" style="100" customWidth="1"/>
    <col min="7411" max="7411" width="33.42578125" style="100" customWidth="1"/>
    <col min="7412" max="7412" width="12.5703125" style="100" customWidth="1"/>
    <col min="7413" max="7413" width="11.5703125" style="100" bestFit="1" customWidth="1"/>
    <col min="7414" max="7414" width="9.28515625" style="100" bestFit="1" customWidth="1"/>
    <col min="7415" max="7415" width="11.140625" style="100" bestFit="1" customWidth="1"/>
    <col min="7416" max="7416" width="10.28515625" style="100" bestFit="1" customWidth="1"/>
    <col min="7417" max="7422" width="9.140625" style="100"/>
    <col min="7423" max="7423" width="12.85546875" style="100" customWidth="1"/>
    <col min="7424" max="7424" width="7.7109375" style="100" customWidth="1"/>
    <col min="7425" max="7659" width="9.140625" style="100"/>
    <col min="7660" max="7660" width="21.28515625" style="100" customWidth="1"/>
    <col min="7661" max="7661" width="16.7109375" style="100" customWidth="1"/>
    <col min="7662" max="7662" width="14.140625" style="100" customWidth="1"/>
    <col min="7663" max="7663" width="13.7109375" style="100" customWidth="1"/>
    <col min="7664" max="7664" width="18.140625" style="100" customWidth="1"/>
    <col min="7665" max="7665" width="19.85546875" style="100" customWidth="1"/>
    <col min="7666" max="7666" width="6" style="100" customWidth="1"/>
    <col min="7667" max="7667" width="33.42578125" style="100" customWidth="1"/>
    <col min="7668" max="7668" width="12.5703125" style="100" customWidth="1"/>
    <col min="7669" max="7669" width="11.5703125" style="100" bestFit="1" customWidth="1"/>
    <col min="7670" max="7670" width="9.28515625" style="100" bestFit="1" customWidth="1"/>
    <col min="7671" max="7671" width="11.140625" style="100" bestFit="1" customWidth="1"/>
    <col min="7672" max="7672" width="10.28515625" style="100" bestFit="1" customWidth="1"/>
    <col min="7673" max="7678" width="9.140625" style="100"/>
    <col min="7679" max="7679" width="12.85546875" style="100" customWidth="1"/>
    <col min="7680" max="7680" width="7.7109375" style="100" customWidth="1"/>
    <col min="7681" max="7915" width="9.140625" style="100"/>
    <col min="7916" max="7916" width="21.28515625" style="100" customWidth="1"/>
    <col min="7917" max="7917" width="16.7109375" style="100" customWidth="1"/>
    <col min="7918" max="7918" width="14.140625" style="100" customWidth="1"/>
    <col min="7919" max="7919" width="13.7109375" style="100" customWidth="1"/>
    <col min="7920" max="7920" width="18.140625" style="100" customWidth="1"/>
    <col min="7921" max="7921" width="19.85546875" style="100" customWidth="1"/>
    <col min="7922" max="7922" width="6" style="100" customWidth="1"/>
    <col min="7923" max="7923" width="33.42578125" style="100" customWidth="1"/>
    <col min="7924" max="7924" width="12.5703125" style="100" customWidth="1"/>
    <col min="7925" max="7925" width="11.5703125" style="100" bestFit="1" customWidth="1"/>
    <col min="7926" max="7926" width="9.28515625" style="100" bestFit="1" customWidth="1"/>
    <col min="7927" max="7927" width="11.140625" style="100" bestFit="1" customWidth="1"/>
    <col min="7928" max="7928" width="10.28515625" style="100" bestFit="1" customWidth="1"/>
    <col min="7929" max="7934" width="9.140625" style="100"/>
    <col min="7935" max="7935" width="12.85546875" style="100" customWidth="1"/>
    <col min="7936" max="7936" width="7.7109375" style="100" customWidth="1"/>
    <col min="7937" max="8171" width="9.140625" style="100"/>
    <col min="8172" max="8172" width="21.28515625" style="100" customWidth="1"/>
    <col min="8173" max="8173" width="16.7109375" style="100" customWidth="1"/>
    <col min="8174" max="8174" width="14.140625" style="100" customWidth="1"/>
    <col min="8175" max="8175" width="13.7109375" style="100" customWidth="1"/>
    <col min="8176" max="8176" width="18.140625" style="100" customWidth="1"/>
    <col min="8177" max="8177" width="19.85546875" style="100" customWidth="1"/>
    <col min="8178" max="8178" width="6" style="100" customWidth="1"/>
    <col min="8179" max="8179" width="33.42578125" style="100" customWidth="1"/>
    <col min="8180" max="8180" width="12.5703125" style="100" customWidth="1"/>
    <col min="8181" max="8181" width="11.5703125" style="100" bestFit="1" customWidth="1"/>
    <col min="8182" max="8182" width="9.28515625" style="100" bestFit="1" customWidth="1"/>
    <col min="8183" max="8183" width="11.140625" style="100" bestFit="1" customWidth="1"/>
    <col min="8184" max="8184" width="10.28515625" style="100" bestFit="1" customWidth="1"/>
    <col min="8185" max="8190" width="9.140625" style="100"/>
    <col min="8191" max="8191" width="12.85546875" style="100" customWidth="1"/>
    <col min="8192" max="8192" width="7.7109375" style="100" customWidth="1"/>
    <col min="8193" max="8427" width="9.140625" style="100"/>
    <col min="8428" max="8428" width="21.28515625" style="100" customWidth="1"/>
    <col min="8429" max="8429" width="16.7109375" style="100" customWidth="1"/>
    <col min="8430" max="8430" width="14.140625" style="100" customWidth="1"/>
    <col min="8431" max="8431" width="13.7109375" style="100" customWidth="1"/>
    <col min="8432" max="8432" width="18.140625" style="100" customWidth="1"/>
    <col min="8433" max="8433" width="19.85546875" style="100" customWidth="1"/>
    <col min="8434" max="8434" width="6" style="100" customWidth="1"/>
    <col min="8435" max="8435" width="33.42578125" style="100" customWidth="1"/>
    <col min="8436" max="8436" width="12.5703125" style="100" customWidth="1"/>
    <col min="8437" max="8437" width="11.5703125" style="100" bestFit="1" customWidth="1"/>
    <col min="8438" max="8438" width="9.28515625" style="100" bestFit="1" customWidth="1"/>
    <col min="8439" max="8439" width="11.140625" style="100" bestFit="1" customWidth="1"/>
    <col min="8440" max="8440" width="10.28515625" style="100" bestFit="1" customWidth="1"/>
    <col min="8441" max="8446" width="9.140625" style="100"/>
    <col min="8447" max="8447" width="12.85546875" style="100" customWidth="1"/>
    <col min="8448" max="8448" width="7.7109375" style="100" customWidth="1"/>
    <col min="8449" max="8683" width="9.140625" style="100"/>
    <col min="8684" max="8684" width="21.28515625" style="100" customWidth="1"/>
    <col min="8685" max="8685" width="16.7109375" style="100" customWidth="1"/>
    <col min="8686" max="8686" width="14.140625" style="100" customWidth="1"/>
    <col min="8687" max="8687" width="13.7109375" style="100" customWidth="1"/>
    <col min="8688" max="8688" width="18.140625" style="100" customWidth="1"/>
    <col min="8689" max="8689" width="19.85546875" style="100" customWidth="1"/>
    <col min="8690" max="8690" width="6" style="100" customWidth="1"/>
    <col min="8691" max="8691" width="33.42578125" style="100" customWidth="1"/>
    <col min="8692" max="8692" width="12.5703125" style="100" customWidth="1"/>
    <col min="8693" max="8693" width="11.5703125" style="100" bestFit="1" customWidth="1"/>
    <col min="8694" max="8694" width="9.28515625" style="100" bestFit="1" customWidth="1"/>
    <col min="8695" max="8695" width="11.140625" style="100" bestFit="1" customWidth="1"/>
    <col min="8696" max="8696" width="10.28515625" style="100" bestFit="1" customWidth="1"/>
    <col min="8697" max="8702" width="9.140625" style="100"/>
    <col min="8703" max="8703" width="12.85546875" style="100" customWidth="1"/>
    <col min="8704" max="8704" width="7.7109375" style="100" customWidth="1"/>
    <col min="8705" max="8939" width="9.140625" style="100"/>
    <col min="8940" max="8940" width="21.28515625" style="100" customWidth="1"/>
    <col min="8941" max="8941" width="16.7109375" style="100" customWidth="1"/>
    <col min="8942" max="8942" width="14.140625" style="100" customWidth="1"/>
    <col min="8943" max="8943" width="13.7109375" style="100" customWidth="1"/>
    <col min="8944" max="8944" width="18.140625" style="100" customWidth="1"/>
    <col min="8945" max="8945" width="19.85546875" style="100" customWidth="1"/>
    <col min="8946" max="8946" width="6" style="100" customWidth="1"/>
    <col min="8947" max="8947" width="33.42578125" style="100" customWidth="1"/>
    <col min="8948" max="8948" width="12.5703125" style="100" customWidth="1"/>
    <col min="8949" max="8949" width="11.5703125" style="100" bestFit="1" customWidth="1"/>
    <col min="8950" max="8950" width="9.28515625" style="100" bestFit="1" customWidth="1"/>
    <col min="8951" max="8951" width="11.140625" style="100" bestFit="1" customWidth="1"/>
    <col min="8952" max="8952" width="10.28515625" style="100" bestFit="1" customWidth="1"/>
    <col min="8953" max="8958" width="9.140625" style="100"/>
    <col min="8959" max="8959" width="12.85546875" style="100" customWidth="1"/>
    <col min="8960" max="8960" width="7.7109375" style="100" customWidth="1"/>
    <col min="8961" max="9195" width="9.140625" style="100"/>
    <col min="9196" max="9196" width="21.28515625" style="100" customWidth="1"/>
    <col min="9197" max="9197" width="16.7109375" style="100" customWidth="1"/>
    <col min="9198" max="9198" width="14.140625" style="100" customWidth="1"/>
    <col min="9199" max="9199" width="13.7109375" style="100" customWidth="1"/>
    <col min="9200" max="9200" width="18.140625" style="100" customWidth="1"/>
    <col min="9201" max="9201" width="19.85546875" style="100" customWidth="1"/>
    <col min="9202" max="9202" width="6" style="100" customWidth="1"/>
    <col min="9203" max="9203" width="33.42578125" style="100" customWidth="1"/>
    <col min="9204" max="9204" width="12.5703125" style="100" customWidth="1"/>
    <col min="9205" max="9205" width="11.5703125" style="100" bestFit="1" customWidth="1"/>
    <col min="9206" max="9206" width="9.28515625" style="100" bestFit="1" customWidth="1"/>
    <col min="9207" max="9207" width="11.140625" style="100" bestFit="1" customWidth="1"/>
    <col min="9208" max="9208" width="10.28515625" style="100" bestFit="1" customWidth="1"/>
    <col min="9209" max="9214" width="9.140625" style="100"/>
    <col min="9215" max="9215" width="12.85546875" style="100" customWidth="1"/>
    <col min="9216" max="9216" width="7.7109375" style="100" customWidth="1"/>
    <col min="9217" max="9451" width="9.140625" style="100"/>
    <col min="9452" max="9452" width="21.28515625" style="100" customWidth="1"/>
    <col min="9453" max="9453" width="16.7109375" style="100" customWidth="1"/>
    <col min="9454" max="9454" width="14.140625" style="100" customWidth="1"/>
    <col min="9455" max="9455" width="13.7109375" style="100" customWidth="1"/>
    <col min="9456" max="9456" width="18.140625" style="100" customWidth="1"/>
    <col min="9457" max="9457" width="19.85546875" style="100" customWidth="1"/>
    <col min="9458" max="9458" width="6" style="100" customWidth="1"/>
    <col min="9459" max="9459" width="33.42578125" style="100" customWidth="1"/>
    <col min="9460" max="9460" width="12.5703125" style="100" customWidth="1"/>
    <col min="9461" max="9461" width="11.5703125" style="100" bestFit="1" customWidth="1"/>
    <col min="9462" max="9462" width="9.28515625" style="100" bestFit="1" customWidth="1"/>
    <col min="9463" max="9463" width="11.140625" style="100" bestFit="1" customWidth="1"/>
    <col min="9464" max="9464" width="10.28515625" style="100" bestFit="1" customWidth="1"/>
    <col min="9465" max="9470" width="9.140625" style="100"/>
    <col min="9471" max="9471" width="12.85546875" style="100" customWidth="1"/>
    <col min="9472" max="9472" width="7.7109375" style="100" customWidth="1"/>
    <col min="9473" max="9707" width="9.140625" style="100"/>
    <col min="9708" max="9708" width="21.28515625" style="100" customWidth="1"/>
    <col min="9709" max="9709" width="16.7109375" style="100" customWidth="1"/>
    <col min="9710" max="9710" width="14.140625" style="100" customWidth="1"/>
    <col min="9711" max="9711" width="13.7109375" style="100" customWidth="1"/>
    <col min="9712" max="9712" width="18.140625" style="100" customWidth="1"/>
    <col min="9713" max="9713" width="19.85546875" style="100" customWidth="1"/>
    <col min="9714" max="9714" width="6" style="100" customWidth="1"/>
    <col min="9715" max="9715" width="33.42578125" style="100" customWidth="1"/>
    <col min="9716" max="9716" width="12.5703125" style="100" customWidth="1"/>
    <col min="9717" max="9717" width="11.5703125" style="100" bestFit="1" customWidth="1"/>
    <col min="9718" max="9718" width="9.28515625" style="100" bestFit="1" customWidth="1"/>
    <col min="9719" max="9719" width="11.140625" style="100" bestFit="1" customWidth="1"/>
    <col min="9720" max="9720" width="10.28515625" style="100" bestFit="1" customWidth="1"/>
    <col min="9721" max="9726" width="9.140625" style="100"/>
    <col min="9727" max="9727" width="12.85546875" style="100" customWidth="1"/>
    <col min="9728" max="9728" width="7.7109375" style="100" customWidth="1"/>
    <col min="9729" max="9963" width="9.140625" style="100"/>
    <col min="9964" max="9964" width="21.28515625" style="100" customWidth="1"/>
    <col min="9965" max="9965" width="16.7109375" style="100" customWidth="1"/>
    <col min="9966" max="9966" width="14.140625" style="100" customWidth="1"/>
    <col min="9967" max="9967" width="13.7109375" style="100" customWidth="1"/>
    <col min="9968" max="9968" width="18.140625" style="100" customWidth="1"/>
    <col min="9969" max="9969" width="19.85546875" style="100" customWidth="1"/>
    <col min="9970" max="9970" width="6" style="100" customWidth="1"/>
    <col min="9971" max="9971" width="33.42578125" style="100" customWidth="1"/>
    <col min="9972" max="9972" width="12.5703125" style="100" customWidth="1"/>
    <col min="9973" max="9973" width="11.5703125" style="100" bestFit="1" customWidth="1"/>
    <col min="9974" max="9974" width="9.28515625" style="100" bestFit="1" customWidth="1"/>
    <col min="9975" max="9975" width="11.140625" style="100" bestFit="1" customWidth="1"/>
    <col min="9976" max="9976" width="10.28515625" style="100" bestFit="1" customWidth="1"/>
    <col min="9977" max="9982" width="9.140625" style="100"/>
    <col min="9983" max="9983" width="12.85546875" style="100" customWidth="1"/>
    <col min="9984" max="9984" width="7.7109375" style="100" customWidth="1"/>
    <col min="9985" max="10219" width="9.140625" style="100"/>
    <col min="10220" max="10220" width="21.28515625" style="100" customWidth="1"/>
    <col min="10221" max="10221" width="16.7109375" style="100" customWidth="1"/>
    <col min="10222" max="10222" width="14.140625" style="100" customWidth="1"/>
    <col min="10223" max="10223" width="13.7109375" style="100" customWidth="1"/>
    <col min="10224" max="10224" width="18.140625" style="100" customWidth="1"/>
    <col min="10225" max="10225" width="19.85546875" style="100" customWidth="1"/>
    <col min="10226" max="10226" width="6" style="100" customWidth="1"/>
    <col min="10227" max="10227" width="33.42578125" style="100" customWidth="1"/>
    <col min="10228" max="10228" width="12.5703125" style="100" customWidth="1"/>
    <col min="10229" max="10229" width="11.5703125" style="100" bestFit="1" customWidth="1"/>
    <col min="10230" max="10230" width="9.28515625" style="100" bestFit="1" customWidth="1"/>
    <col min="10231" max="10231" width="11.140625" style="100" bestFit="1" customWidth="1"/>
    <col min="10232" max="10232" width="10.28515625" style="100" bestFit="1" customWidth="1"/>
    <col min="10233" max="10238" width="9.140625" style="100"/>
    <col min="10239" max="10239" width="12.85546875" style="100" customWidth="1"/>
    <col min="10240" max="10240" width="7.7109375" style="100" customWidth="1"/>
    <col min="10241" max="10475" width="9.140625" style="100"/>
    <col min="10476" max="10476" width="21.28515625" style="100" customWidth="1"/>
    <col min="10477" max="10477" width="16.7109375" style="100" customWidth="1"/>
    <col min="10478" max="10478" width="14.140625" style="100" customWidth="1"/>
    <col min="10479" max="10479" width="13.7109375" style="100" customWidth="1"/>
    <col min="10480" max="10480" width="18.140625" style="100" customWidth="1"/>
    <col min="10481" max="10481" width="19.85546875" style="100" customWidth="1"/>
    <col min="10482" max="10482" width="6" style="100" customWidth="1"/>
    <col min="10483" max="10483" width="33.42578125" style="100" customWidth="1"/>
    <col min="10484" max="10484" width="12.5703125" style="100" customWidth="1"/>
    <col min="10485" max="10485" width="11.5703125" style="100" bestFit="1" customWidth="1"/>
    <col min="10486" max="10486" width="9.28515625" style="100" bestFit="1" customWidth="1"/>
    <col min="10487" max="10487" width="11.140625" style="100" bestFit="1" customWidth="1"/>
    <col min="10488" max="10488" width="10.28515625" style="100" bestFit="1" customWidth="1"/>
    <col min="10489" max="10494" width="9.140625" style="100"/>
    <col min="10495" max="10495" width="12.85546875" style="100" customWidth="1"/>
    <col min="10496" max="10496" width="7.7109375" style="100" customWidth="1"/>
    <col min="10497" max="10731" width="9.140625" style="100"/>
    <col min="10732" max="10732" width="21.28515625" style="100" customWidth="1"/>
    <col min="10733" max="10733" width="16.7109375" style="100" customWidth="1"/>
    <col min="10734" max="10734" width="14.140625" style="100" customWidth="1"/>
    <col min="10735" max="10735" width="13.7109375" style="100" customWidth="1"/>
    <col min="10736" max="10736" width="18.140625" style="100" customWidth="1"/>
    <col min="10737" max="10737" width="19.85546875" style="100" customWidth="1"/>
    <col min="10738" max="10738" width="6" style="100" customWidth="1"/>
    <col min="10739" max="10739" width="33.42578125" style="100" customWidth="1"/>
    <col min="10740" max="10740" width="12.5703125" style="100" customWidth="1"/>
    <col min="10741" max="10741" width="11.5703125" style="100" bestFit="1" customWidth="1"/>
    <col min="10742" max="10742" width="9.28515625" style="100" bestFit="1" customWidth="1"/>
    <col min="10743" max="10743" width="11.140625" style="100" bestFit="1" customWidth="1"/>
    <col min="10744" max="10744" width="10.28515625" style="100" bestFit="1" customWidth="1"/>
    <col min="10745" max="10750" width="9.140625" style="100"/>
    <col min="10751" max="10751" width="12.85546875" style="100" customWidth="1"/>
    <col min="10752" max="10752" width="7.7109375" style="100" customWidth="1"/>
    <col min="10753" max="10987" width="9.140625" style="100"/>
    <col min="10988" max="10988" width="21.28515625" style="100" customWidth="1"/>
    <col min="10989" max="10989" width="16.7109375" style="100" customWidth="1"/>
    <col min="10990" max="10990" width="14.140625" style="100" customWidth="1"/>
    <col min="10991" max="10991" width="13.7109375" style="100" customWidth="1"/>
    <col min="10992" max="10992" width="18.140625" style="100" customWidth="1"/>
    <col min="10993" max="10993" width="19.85546875" style="100" customWidth="1"/>
    <col min="10994" max="10994" width="6" style="100" customWidth="1"/>
    <col min="10995" max="10995" width="33.42578125" style="100" customWidth="1"/>
    <col min="10996" max="10996" width="12.5703125" style="100" customWidth="1"/>
    <col min="10997" max="10997" width="11.5703125" style="100" bestFit="1" customWidth="1"/>
    <col min="10998" max="10998" width="9.28515625" style="100" bestFit="1" customWidth="1"/>
    <col min="10999" max="10999" width="11.140625" style="100" bestFit="1" customWidth="1"/>
    <col min="11000" max="11000" width="10.28515625" style="100" bestFit="1" customWidth="1"/>
    <col min="11001" max="11006" width="9.140625" style="100"/>
    <col min="11007" max="11007" width="12.85546875" style="100" customWidth="1"/>
    <col min="11008" max="11008" width="7.7109375" style="100" customWidth="1"/>
    <col min="11009" max="11243" width="9.140625" style="100"/>
    <col min="11244" max="11244" width="21.28515625" style="100" customWidth="1"/>
    <col min="11245" max="11245" width="16.7109375" style="100" customWidth="1"/>
    <col min="11246" max="11246" width="14.140625" style="100" customWidth="1"/>
    <col min="11247" max="11247" width="13.7109375" style="100" customWidth="1"/>
    <col min="11248" max="11248" width="18.140625" style="100" customWidth="1"/>
    <col min="11249" max="11249" width="19.85546875" style="100" customWidth="1"/>
    <col min="11250" max="11250" width="6" style="100" customWidth="1"/>
    <col min="11251" max="11251" width="33.42578125" style="100" customWidth="1"/>
    <col min="11252" max="11252" width="12.5703125" style="100" customWidth="1"/>
    <col min="11253" max="11253" width="11.5703125" style="100" bestFit="1" customWidth="1"/>
    <col min="11254" max="11254" width="9.28515625" style="100" bestFit="1" customWidth="1"/>
    <col min="11255" max="11255" width="11.140625" style="100" bestFit="1" customWidth="1"/>
    <col min="11256" max="11256" width="10.28515625" style="100" bestFit="1" customWidth="1"/>
    <col min="11257" max="11262" width="9.140625" style="100"/>
    <col min="11263" max="11263" width="12.85546875" style="100" customWidth="1"/>
    <col min="11264" max="11264" width="7.7109375" style="100" customWidth="1"/>
    <col min="11265" max="11499" width="9.140625" style="100"/>
    <col min="11500" max="11500" width="21.28515625" style="100" customWidth="1"/>
    <col min="11501" max="11501" width="16.7109375" style="100" customWidth="1"/>
    <col min="11502" max="11502" width="14.140625" style="100" customWidth="1"/>
    <col min="11503" max="11503" width="13.7109375" style="100" customWidth="1"/>
    <col min="11504" max="11504" width="18.140625" style="100" customWidth="1"/>
    <col min="11505" max="11505" width="19.85546875" style="100" customWidth="1"/>
    <col min="11506" max="11506" width="6" style="100" customWidth="1"/>
    <col min="11507" max="11507" width="33.42578125" style="100" customWidth="1"/>
    <col min="11508" max="11508" width="12.5703125" style="100" customWidth="1"/>
    <col min="11509" max="11509" width="11.5703125" style="100" bestFit="1" customWidth="1"/>
    <col min="11510" max="11510" width="9.28515625" style="100" bestFit="1" customWidth="1"/>
    <col min="11511" max="11511" width="11.140625" style="100" bestFit="1" customWidth="1"/>
    <col min="11512" max="11512" width="10.28515625" style="100" bestFit="1" customWidth="1"/>
    <col min="11513" max="11518" width="9.140625" style="100"/>
    <col min="11519" max="11519" width="12.85546875" style="100" customWidth="1"/>
    <col min="11520" max="11520" width="7.7109375" style="100" customWidth="1"/>
    <col min="11521" max="11755" width="9.140625" style="100"/>
    <col min="11756" max="11756" width="21.28515625" style="100" customWidth="1"/>
    <col min="11757" max="11757" width="16.7109375" style="100" customWidth="1"/>
    <col min="11758" max="11758" width="14.140625" style="100" customWidth="1"/>
    <col min="11759" max="11759" width="13.7109375" style="100" customWidth="1"/>
    <col min="11760" max="11760" width="18.140625" style="100" customWidth="1"/>
    <col min="11761" max="11761" width="19.85546875" style="100" customWidth="1"/>
    <col min="11762" max="11762" width="6" style="100" customWidth="1"/>
    <col min="11763" max="11763" width="33.42578125" style="100" customWidth="1"/>
    <col min="11764" max="11764" width="12.5703125" style="100" customWidth="1"/>
    <col min="11765" max="11765" width="11.5703125" style="100" bestFit="1" customWidth="1"/>
    <col min="11766" max="11766" width="9.28515625" style="100" bestFit="1" customWidth="1"/>
    <col min="11767" max="11767" width="11.140625" style="100" bestFit="1" customWidth="1"/>
    <col min="11768" max="11768" width="10.28515625" style="100" bestFit="1" customWidth="1"/>
    <col min="11769" max="11774" width="9.140625" style="100"/>
    <col min="11775" max="11775" width="12.85546875" style="100" customWidth="1"/>
    <col min="11776" max="11776" width="7.7109375" style="100" customWidth="1"/>
    <col min="11777" max="12011" width="9.140625" style="100"/>
    <col min="12012" max="12012" width="21.28515625" style="100" customWidth="1"/>
    <col min="12013" max="12013" width="16.7109375" style="100" customWidth="1"/>
    <col min="12014" max="12014" width="14.140625" style="100" customWidth="1"/>
    <col min="12015" max="12015" width="13.7109375" style="100" customWidth="1"/>
    <col min="12016" max="12016" width="18.140625" style="100" customWidth="1"/>
    <col min="12017" max="12017" width="19.85546875" style="100" customWidth="1"/>
    <col min="12018" max="12018" width="6" style="100" customWidth="1"/>
    <col min="12019" max="12019" width="33.42578125" style="100" customWidth="1"/>
    <col min="12020" max="12020" width="12.5703125" style="100" customWidth="1"/>
    <col min="12021" max="12021" width="11.5703125" style="100" bestFit="1" customWidth="1"/>
    <col min="12022" max="12022" width="9.28515625" style="100" bestFit="1" customWidth="1"/>
    <col min="12023" max="12023" width="11.140625" style="100" bestFit="1" customWidth="1"/>
    <col min="12024" max="12024" width="10.28515625" style="100" bestFit="1" customWidth="1"/>
    <col min="12025" max="12030" width="9.140625" style="100"/>
    <col min="12031" max="12031" width="12.85546875" style="100" customWidth="1"/>
    <col min="12032" max="12032" width="7.7109375" style="100" customWidth="1"/>
    <col min="12033" max="12267" width="9.140625" style="100"/>
    <col min="12268" max="12268" width="21.28515625" style="100" customWidth="1"/>
    <col min="12269" max="12269" width="16.7109375" style="100" customWidth="1"/>
    <col min="12270" max="12270" width="14.140625" style="100" customWidth="1"/>
    <col min="12271" max="12271" width="13.7109375" style="100" customWidth="1"/>
    <col min="12272" max="12272" width="18.140625" style="100" customWidth="1"/>
    <col min="12273" max="12273" width="19.85546875" style="100" customWidth="1"/>
    <col min="12274" max="12274" width="6" style="100" customWidth="1"/>
    <col min="12275" max="12275" width="33.42578125" style="100" customWidth="1"/>
    <col min="12276" max="12276" width="12.5703125" style="100" customWidth="1"/>
    <col min="12277" max="12277" width="11.5703125" style="100" bestFit="1" customWidth="1"/>
    <col min="12278" max="12278" width="9.28515625" style="100" bestFit="1" customWidth="1"/>
    <col min="12279" max="12279" width="11.140625" style="100" bestFit="1" customWidth="1"/>
    <col min="12280" max="12280" width="10.28515625" style="100" bestFit="1" customWidth="1"/>
    <col min="12281" max="12286" width="9.140625" style="100"/>
    <col min="12287" max="12287" width="12.85546875" style="100" customWidth="1"/>
    <col min="12288" max="12288" width="7.7109375" style="100" customWidth="1"/>
    <col min="12289" max="12523" width="9.140625" style="100"/>
    <col min="12524" max="12524" width="21.28515625" style="100" customWidth="1"/>
    <col min="12525" max="12525" width="16.7109375" style="100" customWidth="1"/>
    <col min="12526" max="12526" width="14.140625" style="100" customWidth="1"/>
    <col min="12527" max="12527" width="13.7109375" style="100" customWidth="1"/>
    <col min="12528" max="12528" width="18.140625" style="100" customWidth="1"/>
    <col min="12529" max="12529" width="19.85546875" style="100" customWidth="1"/>
    <col min="12530" max="12530" width="6" style="100" customWidth="1"/>
    <col min="12531" max="12531" width="33.42578125" style="100" customWidth="1"/>
    <col min="12532" max="12532" width="12.5703125" style="100" customWidth="1"/>
    <col min="12533" max="12533" width="11.5703125" style="100" bestFit="1" customWidth="1"/>
    <col min="12534" max="12534" width="9.28515625" style="100" bestFit="1" customWidth="1"/>
    <col min="12535" max="12535" width="11.140625" style="100" bestFit="1" customWidth="1"/>
    <col min="12536" max="12536" width="10.28515625" style="100" bestFit="1" customWidth="1"/>
    <col min="12537" max="12542" width="9.140625" style="100"/>
    <col min="12543" max="12543" width="12.85546875" style="100" customWidth="1"/>
    <col min="12544" max="12544" width="7.7109375" style="100" customWidth="1"/>
    <col min="12545" max="12779" width="9.140625" style="100"/>
    <col min="12780" max="12780" width="21.28515625" style="100" customWidth="1"/>
    <col min="12781" max="12781" width="16.7109375" style="100" customWidth="1"/>
    <col min="12782" max="12782" width="14.140625" style="100" customWidth="1"/>
    <col min="12783" max="12783" width="13.7109375" style="100" customWidth="1"/>
    <col min="12784" max="12784" width="18.140625" style="100" customWidth="1"/>
    <col min="12785" max="12785" width="19.85546875" style="100" customWidth="1"/>
    <col min="12786" max="12786" width="6" style="100" customWidth="1"/>
    <col min="12787" max="12787" width="33.42578125" style="100" customWidth="1"/>
    <col min="12788" max="12788" width="12.5703125" style="100" customWidth="1"/>
    <col min="12789" max="12789" width="11.5703125" style="100" bestFit="1" customWidth="1"/>
    <col min="12790" max="12790" width="9.28515625" style="100" bestFit="1" customWidth="1"/>
    <col min="12791" max="12791" width="11.140625" style="100" bestFit="1" customWidth="1"/>
    <col min="12792" max="12792" width="10.28515625" style="100" bestFit="1" customWidth="1"/>
    <col min="12793" max="12798" width="9.140625" style="100"/>
    <col min="12799" max="12799" width="12.85546875" style="100" customWidth="1"/>
    <col min="12800" max="12800" width="7.7109375" style="100" customWidth="1"/>
    <col min="12801" max="13035" width="9.140625" style="100"/>
    <col min="13036" max="13036" width="21.28515625" style="100" customWidth="1"/>
    <col min="13037" max="13037" width="16.7109375" style="100" customWidth="1"/>
    <col min="13038" max="13038" width="14.140625" style="100" customWidth="1"/>
    <col min="13039" max="13039" width="13.7109375" style="100" customWidth="1"/>
    <col min="13040" max="13040" width="18.140625" style="100" customWidth="1"/>
    <col min="13041" max="13041" width="19.85546875" style="100" customWidth="1"/>
    <col min="13042" max="13042" width="6" style="100" customWidth="1"/>
    <col min="13043" max="13043" width="33.42578125" style="100" customWidth="1"/>
    <col min="13044" max="13044" width="12.5703125" style="100" customWidth="1"/>
    <col min="13045" max="13045" width="11.5703125" style="100" bestFit="1" customWidth="1"/>
    <col min="13046" max="13046" width="9.28515625" style="100" bestFit="1" customWidth="1"/>
    <col min="13047" max="13047" width="11.140625" style="100" bestFit="1" customWidth="1"/>
    <col min="13048" max="13048" width="10.28515625" style="100" bestFit="1" customWidth="1"/>
    <col min="13049" max="13054" width="9.140625" style="100"/>
    <col min="13055" max="13055" width="12.85546875" style="100" customWidth="1"/>
    <col min="13056" max="13056" width="7.7109375" style="100" customWidth="1"/>
    <col min="13057" max="13291" width="9.140625" style="100"/>
    <col min="13292" max="13292" width="21.28515625" style="100" customWidth="1"/>
    <col min="13293" max="13293" width="16.7109375" style="100" customWidth="1"/>
    <col min="13294" max="13294" width="14.140625" style="100" customWidth="1"/>
    <col min="13295" max="13295" width="13.7109375" style="100" customWidth="1"/>
    <col min="13296" max="13296" width="18.140625" style="100" customWidth="1"/>
    <col min="13297" max="13297" width="19.85546875" style="100" customWidth="1"/>
    <col min="13298" max="13298" width="6" style="100" customWidth="1"/>
    <col min="13299" max="13299" width="33.42578125" style="100" customWidth="1"/>
    <col min="13300" max="13300" width="12.5703125" style="100" customWidth="1"/>
    <col min="13301" max="13301" width="11.5703125" style="100" bestFit="1" customWidth="1"/>
    <col min="13302" max="13302" width="9.28515625" style="100" bestFit="1" customWidth="1"/>
    <col min="13303" max="13303" width="11.140625" style="100" bestFit="1" customWidth="1"/>
    <col min="13304" max="13304" width="10.28515625" style="100" bestFit="1" customWidth="1"/>
    <col min="13305" max="13310" width="9.140625" style="100"/>
    <col min="13311" max="13311" width="12.85546875" style="100" customWidth="1"/>
    <col min="13312" max="13312" width="7.7109375" style="100" customWidth="1"/>
    <col min="13313" max="13547" width="9.140625" style="100"/>
    <col min="13548" max="13548" width="21.28515625" style="100" customWidth="1"/>
    <col min="13549" max="13549" width="16.7109375" style="100" customWidth="1"/>
    <col min="13550" max="13550" width="14.140625" style="100" customWidth="1"/>
    <col min="13551" max="13551" width="13.7109375" style="100" customWidth="1"/>
    <col min="13552" max="13552" width="18.140625" style="100" customWidth="1"/>
    <col min="13553" max="13553" width="19.85546875" style="100" customWidth="1"/>
    <col min="13554" max="13554" width="6" style="100" customWidth="1"/>
    <col min="13555" max="13555" width="33.42578125" style="100" customWidth="1"/>
    <col min="13556" max="13556" width="12.5703125" style="100" customWidth="1"/>
    <col min="13557" max="13557" width="11.5703125" style="100" bestFit="1" customWidth="1"/>
    <col min="13558" max="13558" width="9.28515625" style="100" bestFit="1" customWidth="1"/>
    <col min="13559" max="13559" width="11.140625" style="100" bestFit="1" customWidth="1"/>
    <col min="13560" max="13560" width="10.28515625" style="100" bestFit="1" customWidth="1"/>
    <col min="13561" max="13566" width="9.140625" style="100"/>
    <col min="13567" max="13567" width="12.85546875" style="100" customWidth="1"/>
    <col min="13568" max="13568" width="7.7109375" style="100" customWidth="1"/>
    <col min="13569" max="13803" width="9.140625" style="100"/>
    <col min="13804" max="13804" width="21.28515625" style="100" customWidth="1"/>
    <col min="13805" max="13805" width="16.7109375" style="100" customWidth="1"/>
    <col min="13806" max="13806" width="14.140625" style="100" customWidth="1"/>
    <col min="13807" max="13807" width="13.7109375" style="100" customWidth="1"/>
    <col min="13808" max="13808" width="18.140625" style="100" customWidth="1"/>
    <col min="13809" max="13809" width="19.85546875" style="100" customWidth="1"/>
    <col min="13810" max="13810" width="6" style="100" customWidth="1"/>
    <col min="13811" max="13811" width="33.42578125" style="100" customWidth="1"/>
    <col min="13812" max="13812" width="12.5703125" style="100" customWidth="1"/>
    <col min="13813" max="13813" width="11.5703125" style="100" bestFit="1" customWidth="1"/>
    <col min="13814" max="13814" width="9.28515625" style="100" bestFit="1" customWidth="1"/>
    <col min="13815" max="13815" width="11.140625" style="100" bestFit="1" customWidth="1"/>
    <col min="13816" max="13816" width="10.28515625" style="100" bestFit="1" customWidth="1"/>
    <col min="13817" max="13822" width="9.140625" style="100"/>
    <col min="13823" max="13823" width="12.85546875" style="100" customWidth="1"/>
    <col min="13824" max="13824" width="7.7109375" style="100" customWidth="1"/>
    <col min="13825" max="14059" width="9.140625" style="100"/>
    <col min="14060" max="14060" width="21.28515625" style="100" customWidth="1"/>
    <col min="14061" max="14061" width="16.7109375" style="100" customWidth="1"/>
    <col min="14062" max="14062" width="14.140625" style="100" customWidth="1"/>
    <col min="14063" max="14063" width="13.7109375" style="100" customWidth="1"/>
    <col min="14064" max="14064" width="18.140625" style="100" customWidth="1"/>
    <col min="14065" max="14065" width="19.85546875" style="100" customWidth="1"/>
    <col min="14066" max="14066" width="6" style="100" customWidth="1"/>
    <col min="14067" max="14067" width="33.42578125" style="100" customWidth="1"/>
    <col min="14068" max="14068" width="12.5703125" style="100" customWidth="1"/>
    <col min="14069" max="14069" width="11.5703125" style="100" bestFit="1" customWidth="1"/>
    <col min="14070" max="14070" width="9.28515625" style="100" bestFit="1" customWidth="1"/>
    <col min="14071" max="14071" width="11.140625" style="100" bestFit="1" customWidth="1"/>
    <col min="14072" max="14072" width="10.28515625" style="100" bestFit="1" customWidth="1"/>
    <col min="14073" max="14078" width="9.140625" style="100"/>
    <col min="14079" max="14079" width="12.85546875" style="100" customWidth="1"/>
    <col min="14080" max="14080" width="7.7109375" style="100" customWidth="1"/>
    <col min="14081" max="14315" width="9.140625" style="100"/>
    <col min="14316" max="14316" width="21.28515625" style="100" customWidth="1"/>
    <col min="14317" max="14317" width="16.7109375" style="100" customWidth="1"/>
    <col min="14318" max="14318" width="14.140625" style="100" customWidth="1"/>
    <col min="14319" max="14319" width="13.7109375" style="100" customWidth="1"/>
    <col min="14320" max="14320" width="18.140625" style="100" customWidth="1"/>
    <col min="14321" max="14321" width="19.85546875" style="100" customWidth="1"/>
    <col min="14322" max="14322" width="6" style="100" customWidth="1"/>
    <col min="14323" max="14323" width="33.42578125" style="100" customWidth="1"/>
    <col min="14324" max="14324" width="12.5703125" style="100" customWidth="1"/>
    <col min="14325" max="14325" width="11.5703125" style="100" bestFit="1" customWidth="1"/>
    <col min="14326" max="14326" width="9.28515625" style="100" bestFit="1" customWidth="1"/>
    <col min="14327" max="14327" width="11.140625" style="100" bestFit="1" customWidth="1"/>
    <col min="14328" max="14328" width="10.28515625" style="100" bestFit="1" customWidth="1"/>
    <col min="14329" max="14334" width="9.140625" style="100"/>
    <col min="14335" max="14335" width="12.85546875" style="100" customWidth="1"/>
    <col min="14336" max="14336" width="7.7109375" style="100" customWidth="1"/>
    <col min="14337" max="14571" width="9.140625" style="100"/>
    <col min="14572" max="14572" width="21.28515625" style="100" customWidth="1"/>
    <col min="14573" max="14573" width="16.7109375" style="100" customWidth="1"/>
    <col min="14574" max="14574" width="14.140625" style="100" customWidth="1"/>
    <col min="14575" max="14575" width="13.7109375" style="100" customWidth="1"/>
    <col min="14576" max="14576" width="18.140625" style="100" customWidth="1"/>
    <col min="14577" max="14577" width="19.85546875" style="100" customWidth="1"/>
    <col min="14578" max="14578" width="6" style="100" customWidth="1"/>
    <col min="14579" max="14579" width="33.42578125" style="100" customWidth="1"/>
    <col min="14580" max="14580" width="12.5703125" style="100" customWidth="1"/>
    <col min="14581" max="14581" width="11.5703125" style="100" bestFit="1" customWidth="1"/>
    <col min="14582" max="14582" width="9.28515625" style="100" bestFit="1" customWidth="1"/>
    <col min="14583" max="14583" width="11.140625" style="100" bestFit="1" customWidth="1"/>
    <col min="14584" max="14584" width="10.28515625" style="100" bestFit="1" customWidth="1"/>
    <col min="14585" max="14590" width="9.140625" style="100"/>
    <col min="14591" max="14591" width="12.85546875" style="100" customWidth="1"/>
    <col min="14592" max="14592" width="7.7109375" style="100" customWidth="1"/>
    <col min="14593" max="14827" width="9.140625" style="100"/>
    <col min="14828" max="14828" width="21.28515625" style="100" customWidth="1"/>
    <col min="14829" max="14829" width="16.7109375" style="100" customWidth="1"/>
    <col min="14830" max="14830" width="14.140625" style="100" customWidth="1"/>
    <col min="14831" max="14831" width="13.7109375" style="100" customWidth="1"/>
    <col min="14832" max="14832" width="18.140625" style="100" customWidth="1"/>
    <col min="14833" max="14833" width="19.85546875" style="100" customWidth="1"/>
    <col min="14834" max="14834" width="6" style="100" customWidth="1"/>
    <col min="14835" max="14835" width="33.42578125" style="100" customWidth="1"/>
    <col min="14836" max="14836" width="12.5703125" style="100" customWidth="1"/>
    <col min="14837" max="14837" width="11.5703125" style="100" bestFit="1" customWidth="1"/>
    <col min="14838" max="14838" width="9.28515625" style="100" bestFit="1" customWidth="1"/>
    <col min="14839" max="14839" width="11.140625" style="100" bestFit="1" customWidth="1"/>
    <col min="14840" max="14840" width="10.28515625" style="100" bestFit="1" customWidth="1"/>
    <col min="14841" max="14846" width="9.140625" style="100"/>
    <col min="14847" max="14847" width="12.85546875" style="100" customWidth="1"/>
    <col min="14848" max="14848" width="7.7109375" style="100" customWidth="1"/>
    <col min="14849" max="15083" width="9.140625" style="100"/>
    <col min="15084" max="15084" width="21.28515625" style="100" customWidth="1"/>
    <col min="15085" max="15085" width="16.7109375" style="100" customWidth="1"/>
    <col min="15086" max="15086" width="14.140625" style="100" customWidth="1"/>
    <col min="15087" max="15087" width="13.7109375" style="100" customWidth="1"/>
    <col min="15088" max="15088" width="18.140625" style="100" customWidth="1"/>
    <col min="15089" max="15089" width="19.85546875" style="100" customWidth="1"/>
    <col min="15090" max="15090" width="6" style="100" customWidth="1"/>
    <col min="15091" max="15091" width="33.42578125" style="100" customWidth="1"/>
    <col min="15092" max="15092" width="12.5703125" style="100" customWidth="1"/>
    <col min="15093" max="15093" width="11.5703125" style="100" bestFit="1" customWidth="1"/>
    <col min="15094" max="15094" width="9.28515625" style="100" bestFit="1" customWidth="1"/>
    <col min="15095" max="15095" width="11.140625" style="100" bestFit="1" customWidth="1"/>
    <col min="15096" max="15096" width="10.28515625" style="100" bestFit="1" customWidth="1"/>
    <col min="15097" max="15102" width="9.140625" style="100"/>
    <col min="15103" max="15103" width="12.85546875" style="100" customWidth="1"/>
    <col min="15104" max="15104" width="7.7109375" style="100" customWidth="1"/>
    <col min="15105" max="15339" width="9.140625" style="100"/>
    <col min="15340" max="15340" width="21.28515625" style="100" customWidth="1"/>
    <col min="15341" max="15341" width="16.7109375" style="100" customWidth="1"/>
    <col min="15342" max="15342" width="14.140625" style="100" customWidth="1"/>
    <col min="15343" max="15343" width="13.7109375" style="100" customWidth="1"/>
    <col min="15344" max="15344" width="18.140625" style="100" customWidth="1"/>
    <col min="15345" max="15345" width="19.85546875" style="100" customWidth="1"/>
    <col min="15346" max="15346" width="6" style="100" customWidth="1"/>
    <col min="15347" max="15347" width="33.42578125" style="100" customWidth="1"/>
    <col min="15348" max="15348" width="12.5703125" style="100" customWidth="1"/>
    <col min="15349" max="15349" width="11.5703125" style="100" bestFit="1" customWidth="1"/>
    <col min="15350" max="15350" width="9.28515625" style="100" bestFit="1" customWidth="1"/>
    <col min="15351" max="15351" width="11.140625" style="100" bestFit="1" customWidth="1"/>
    <col min="15352" max="15352" width="10.28515625" style="100" bestFit="1" customWidth="1"/>
    <col min="15353" max="15358" width="9.140625" style="100"/>
    <col min="15359" max="15359" width="12.85546875" style="100" customWidth="1"/>
    <col min="15360" max="15360" width="7.7109375" style="100" customWidth="1"/>
    <col min="15361" max="15595" width="9.140625" style="100"/>
    <col min="15596" max="15596" width="21.28515625" style="100" customWidth="1"/>
    <col min="15597" max="15597" width="16.7109375" style="100" customWidth="1"/>
    <col min="15598" max="15598" width="14.140625" style="100" customWidth="1"/>
    <col min="15599" max="15599" width="13.7109375" style="100" customWidth="1"/>
    <col min="15600" max="15600" width="18.140625" style="100" customWidth="1"/>
    <col min="15601" max="15601" width="19.85546875" style="100" customWidth="1"/>
    <col min="15602" max="15602" width="6" style="100" customWidth="1"/>
    <col min="15603" max="15603" width="33.42578125" style="100" customWidth="1"/>
    <col min="15604" max="15604" width="12.5703125" style="100" customWidth="1"/>
    <col min="15605" max="15605" width="11.5703125" style="100" bestFit="1" customWidth="1"/>
    <col min="15606" max="15606" width="9.28515625" style="100" bestFit="1" customWidth="1"/>
    <col min="15607" max="15607" width="11.140625" style="100" bestFit="1" customWidth="1"/>
    <col min="15608" max="15608" width="10.28515625" style="100" bestFit="1" customWidth="1"/>
    <col min="15609" max="15614" width="9.140625" style="100"/>
    <col min="15615" max="15615" width="12.85546875" style="100" customWidth="1"/>
    <col min="15616" max="15616" width="7.7109375" style="100" customWidth="1"/>
    <col min="15617" max="15851" width="9.140625" style="100"/>
    <col min="15852" max="15852" width="21.28515625" style="100" customWidth="1"/>
    <col min="15853" max="15853" width="16.7109375" style="100" customWidth="1"/>
    <col min="15854" max="15854" width="14.140625" style="100" customWidth="1"/>
    <col min="15855" max="15855" width="13.7109375" style="100" customWidth="1"/>
    <col min="15856" max="15856" width="18.140625" style="100" customWidth="1"/>
    <col min="15857" max="15857" width="19.85546875" style="100" customWidth="1"/>
    <col min="15858" max="15858" width="6" style="100" customWidth="1"/>
    <col min="15859" max="15859" width="33.42578125" style="100" customWidth="1"/>
    <col min="15860" max="15860" width="12.5703125" style="100" customWidth="1"/>
    <col min="15861" max="15861" width="11.5703125" style="100" bestFit="1" customWidth="1"/>
    <col min="15862" max="15862" width="9.28515625" style="100" bestFit="1" customWidth="1"/>
    <col min="15863" max="15863" width="11.140625" style="100" bestFit="1" customWidth="1"/>
    <col min="15864" max="15864" width="10.28515625" style="100" bestFit="1" customWidth="1"/>
    <col min="15865" max="15870" width="9.140625" style="100"/>
    <col min="15871" max="15871" width="12.85546875" style="100" customWidth="1"/>
    <col min="15872" max="15872" width="7.7109375" style="100" customWidth="1"/>
    <col min="15873" max="16107" width="9.140625" style="100"/>
    <col min="16108" max="16108" width="21.28515625" style="100" customWidth="1"/>
    <col min="16109" max="16109" width="16.7109375" style="100" customWidth="1"/>
    <col min="16110" max="16110" width="14.140625" style="100" customWidth="1"/>
    <col min="16111" max="16111" width="13.7109375" style="100" customWidth="1"/>
    <col min="16112" max="16112" width="18.140625" style="100" customWidth="1"/>
    <col min="16113" max="16113" width="19.85546875" style="100" customWidth="1"/>
    <col min="16114" max="16114" width="6" style="100" customWidth="1"/>
    <col min="16115" max="16115" width="33.42578125" style="100" customWidth="1"/>
    <col min="16116" max="16116" width="12.5703125" style="100" customWidth="1"/>
    <col min="16117" max="16117" width="11.5703125" style="100" bestFit="1" customWidth="1"/>
    <col min="16118" max="16118" width="9.28515625" style="100" bestFit="1" customWidth="1"/>
    <col min="16119" max="16119" width="11.140625" style="100" bestFit="1" customWidth="1"/>
    <col min="16120" max="16120" width="10.28515625" style="100" bestFit="1" customWidth="1"/>
    <col min="16121" max="16126" width="9.140625" style="100"/>
    <col min="16127" max="16127" width="12.85546875" style="100" customWidth="1"/>
    <col min="16128" max="16128" width="7.7109375" style="100" customWidth="1"/>
    <col min="16129" max="16384" width="9.140625" style="100"/>
  </cols>
  <sheetData>
    <row r="1" spans="1:5" x14ac:dyDescent="0.25">
      <c r="A1" s="297" t="s">
        <v>133</v>
      </c>
      <c r="B1" s="297"/>
      <c r="C1" s="297"/>
      <c r="D1" s="297"/>
      <c r="E1" s="297"/>
    </row>
    <row r="2" spans="1:5" x14ac:dyDescent="0.25">
      <c r="A2" s="297" t="s">
        <v>134</v>
      </c>
      <c r="B2" s="297"/>
      <c r="C2" s="297"/>
      <c r="D2" s="297"/>
      <c r="E2" s="297"/>
    </row>
    <row r="3" spans="1:5" x14ac:dyDescent="0.25">
      <c r="A3" s="223" t="s">
        <v>164</v>
      </c>
      <c r="B3" s="223"/>
      <c r="C3" s="223"/>
      <c r="D3" s="223"/>
      <c r="E3" s="223"/>
    </row>
    <row r="4" spans="1:5" x14ac:dyDescent="0.25">
      <c r="A4" s="129"/>
      <c r="B4" s="224"/>
      <c r="C4" s="224"/>
      <c r="D4" s="224"/>
      <c r="E4" s="129"/>
    </row>
    <row r="5" spans="1:5" x14ac:dyDescent="0.25">
      <c r="A5" s="225" t="s">
        <v>0</v>
      </c>
      <c r="B5" s="225"/>
      <c r="C5" s="225"/>
      <c r="D5" s="225"/>
      <c r="E5" s="225"/>
    </row>
    <row r="6" spans="1:5" x14ac:dyDescent="0.25">
      <c r="A6" s="206" t="s">
        <v>1</v>
      </c>
      <c r="B6" s="206"/>
      <c r="C6" s="206" t="s">
        <v>2</v>
      </c>
      <c r="D6" s="206"/>
      <c r="E6" s="206"/>
    </row>
    <row r="7" spans="1:5" x14ac:dyDescent="0.25">
      <c r="A7" s="206" t="s">
        <v>3</v>
      </c>
      <c r="B7" s="206"/>
      <c r="C7" s="206" t="s">
        <v>4</v>
      </c>
      <c r="D7" s="206"/>
      <c r="E7" s="206"/>
    </row>
    <row r="8" spans="1:5" x14ac:dyDescent="0.25">
      <c r="A8" s="206" t="s">
        <v>5</v>
      </c>
      <c r="B8" s="206"/>
      <c r="C8" s="206" t="s">
        <v>6</v>
      </c>
      <c r="D8" s="206"/>
      <c r="E8" s="206"/>
    </row>
    <row r="9" spans="1:5" x14ac:dyDescent="0.25">
      <c r="A9" s="206" t="s">
        <v>7</v>
      </c>
      <c r="B9" s="206"/>
      <c r="C9" s="206">
        <v>5143</v>
      </c>
      <c r="D9" s="206"/>
      <c r="E9" s="206"/>
    </row>
    <row r="10" spans="1:5" x14ac:dyDescent="0.25">
      <c r="A10" s="206" t="s">
        <v>8</v>
      </c>
      <c r="B10" s="206"/>
      <c r="C10" s="206" t="s">
        <v>173</v>
      </c>
      <c r="D10" s="206"/>
      <c r="E10" s="206"/>
    </row>
    <row r="11" spans="1:5" x14ac:dyDescent="0.25">
      <c r="A11" s="206" t="s">
        <v>9</v>
      </c>
      <c r="B11" s="206"/>
      <c r="C11" s="206" t="s">
        <v>10</v>
      </c>
      <c r="D11" s="206"/>
      <c r="E11" s="206"/>
    </row>
    <row r="12" spans="1:5" x14ac:dyDescent="0.25">
      <c r="A12" s="206" t="s">
        <v>122</v>
      </c>
      <c r="B12" s="206"/>
      <c r="C12" s="227"/>
      <c r="D12" s="206"/>
      <c r="E12" s="206"/>
    </row>
    <row r="13" spans="1:5" x14ac:dyDescent="0.25">
      <c r="A13" s="206" t="s">
        <v>123</v>
      </c>
      <c r="B13" s="206"/>
      <c r="C13" s="131" t="s">
        <v>11</v>
      </c>
      <c r="D13" s="131" t="s">
        <v>12</v>
      </c>
      <c r="E13" s="131" t="s">
        <v>13</v>
      </c>
    </row>
    <row r="14" spans="1:5" x14ac:dyDescent="0.25">
      <c r="A14" s="228"/>
      <c r="B14" s="229"/>
      <c r="C14" s="135">
        <v>1</v>
      </c>
      <c r="D14" s="133"/>
      <c r="E14" s="134"/>
    </row>
    <row r="15" spans="1:5" x14ac:dyDescent="0.25">
      <c r="A15" s="206" t="s">
        <v>14</v>
      </c>
      <c r="B15" s="206"/>
      <c r="C15" s="131" t="s">
        <v>11</v>
      </c>
      <c r="D15" s="131" t="s">
        <v>12</v>
      </c>
      <c r="E15" s="131" t="s">
        <v>13</v>
      </c>
    </row>
    <row r="16" spans="1:5" x14ac:dyDescent="0.25">
      <c r="A16" s="226"/>
      <c r="B16" s="226"/>
      <c r="C16" s="135">
        <v>2</v>
      </c>
      <c r="D16" s="136"/>
      <c r="E16" s="137"/>
    </row>
    <row r="17" spans="1:5" x14ac:dyDescent="0.25">
      <c r="A17" s="207" t="s">
        <v>15</v>
      </c>
      <c r="B17" s="208"/>
      <c r="C17" s="135"/>
      <c r="D17" s="133"/>
      <c r="E17" s="135"/>
    </row>
    <row r="18" spans="1:5" ht="42.75" customHeight="1" x14ac:dyDescent="0.25">
      <c r="A18" s="203" t="s">
        <v>126</v>
      </c>
      <c r="B18" s="203"/>
      <c r="C18" s="203"/>
      <c r="D18" s="203"/>
      <c r="E18" s="203"/>
    </row>
    <row r="19" spans="1:5" x14ac:dyDescent="0.25">
      <c r="A19" s="209" t="s">
        <v>16</v>
      </c>
      <c r="B19" s="210"/>
      <c r="C19" s="131" t="s">
        <v>17</v>
      </c>
      <c r="D19" s="131" t="s">
        <v>18</v>
      </c>
      <c r="E19" s="131" t="s">
        <v>19</v>
      </c>
    </row>
    <row r="20" spans="1:5" x14ac:dyDescent="0.25">
      <c r="A20" s="138" t="s">
        <v>20</v>
      </c>
      <c r="B20" s="139">
        <v>12</v>
      </c>
      <c r="C20" s="140">
        <v>30</v>
      </c>
      <c r="D20" s="139">
        <v>0</v>
      </c>
      <c r="E20" s="135">
        <f>C20+D20</f>
        <v>30</v>
      </c>
    </row>
    <row r="21" spans="1:5" x14ac:dyDescent="0.25">
      <c r="A21" s="211" t="s">
        <v>21</v>
      </c>
      <c r="B21" s="212"/>
      <c r="C21" s="213"/>
      <c r="D21" s="141"/>
      <c r="E21" s="141"/>
    </row>
    <row r="22" spans="1:5" x14ac:dyDescent="0.25">
      <c r="A22" s="141" t="s">
        <v>22</v>
      </c>
      <c r="B22" s="141"/>
      <c r="C22" s="142">
        <v>0.39650000000000002</v>
      </c>
      <c r="D22" s="141"/>
      <c r="E22" s="141"/>
    </row>
    <row r="23" spans="1:5" x14ac:dyDescent="0.25">
      <c r="A23" s="138" t="s">
        <v>23</v>
      </c>
      <c r="B23" s="141"/>
      <c r="C23" s="142">
        <v>0.39650000000000002</v>
      </c>
      <c r="D23" s="141"/>
      <c r="E23" s="141"/>
    </row>
    <row r="24" spans="1:5" x14ac:dyDescent="0.25">
      <c r="A24" s="207" t="s">
        <v>24</v>
      </c>
      <c r="B24" s="208"/>
      <c r="C24" s="142">
        <v>2.1600000000000001E-2</v>
      </c>
      <c r="D24" s="141"/>
      <c r="E24" s="141"/>
    </row>
    <row r="25" spans="1:5" x14ac:dyDescent="0.25">
      <c r="A25" s="141" t="s">
        <v>25</v>
      </c>
      <c r="B25" s="141"/>
      <c r="C25" s="142">
        <f>(100%-(C22+C23+C24))</f>
        <v>0.18540000000000001</v>
      </c>
      <c r="D25" s="141"/>
      <c r="E25" s="141"/>
    </row>
    <row r="26" spans="1:5" ht="15.75" thickBot="1" x14ac:dyDescent="0.3">
      <c r="A26" s="216" t="s">
        <v>26</v>
      </c>
      <c r="B26" s="217"/>
      <c r="C26" s="217"/>
      <c r="D26" s="217"/>
      <c r="E26" s="217"/>
    </row>
    <row r="27" spans="1:5" ht="15.75" thickBot="1" x14ac:dyDescent="0.3">
      <c r="A27" s="218" t="s">
        <v>5</v>
      </c>
      <c r="B27" s="218" t="s">
        <v>27</v>
      </c>
      <c r="C27" s="218" t="s">
        <v>28</v>
      </c>
      <c r="D27" s="230" t="s">
        <v>29</v>
      </c>
      <c r="E27" s="231"/>
    </row>
    <row r="28" spans="1:5" ht="27" thickBot="1" x14ac:dyDescent="0.3">
      <c r="A28" s="219"/>
      <c r="B28" s="219"/>
      <c r="C28" s="219"/>
      <c r="D28" s="143" t="s">
        <v>30</v>
      </c>
      <c r="E28" s="143" t="s">
        <v>31</v>
      </c>
    </row>
    <row r="29" spans="1:5" ht="15.75" thickBot="1" x14ac:dyDescent="0.3">
      <c r="A29" s="144" t="s">
        <v>32</v>
      </c>
      <c r="B29" s="145">
        <v>1</v>
      </c>
      <c r="C29" s="145">
        <v>30</v>
      </c>
      <c r="D29" s="146">
        <v>0.69040000000000001</v>
      </c>
      <c r="E29" s="147">
        <v>20.712299999999999</v>
      </c>
    </row>
    <row r="30" spans="1:5" ht="15.75" thickBot="1" x14ac:dyDescent="0.3">
      <c r="A30" s="148" t="s">
        <v>33</v>
      </c>
      <c r="B30" s="145">
        <v>1</v>
      </c>
      <c r="C30" s="145">
        <v>1</v>
      </c>
      <c r="D30" s="146">
        <v>1</v>
      </c>
      <c r="E30" s="149">
        <v>1</v>
      </c>
    </row>
    <row r="31" spans="1:5" ht="15.75" thickBot="1" x14ac:dyDescent="0.3">
      <c r="A31" s="148" t="s">
        <v>34</v>
      </c>
      <c r="B31" s="145">
        <v>9.2200000000000004E-2</v>
      </c>
      <c r="C31" s="145">
        <v>15</v>
      </c>
      <c r="D31" s="146">
        <v>0.69040000000000001</v>
      </c>
      <c r="E31" s="149">
        <v>1.7</v>
      </c>
    </row>
    <row r="32" spans="1:5" ht="15.75" thickBot="1" x14ac:dyDescent="0.3">
      <c r="A32" s="148" t="s">
        <v>35</v>
      </c>
      <c r="B32" s="145">
        <v>1</v>
      </c>
      <c r="C32" s="145">
        <v>5</v>
      </c>
      <c r="D32" s="146">
        <v>0.69040000000000001</v>
      </c>
      <c r="E32" s="147">
        <v>3.4521000000000002</v>
      </c>
    </row>
    <row r="33" spans="1:5" ht="15.75" thickBot="1" x14ac:dyDescent="0.3">
      <c r="A33" s="148" t="s">
        <v>36</v>
      </c>
      <c r="B33" s="145">
        <v>0.1522</v>
      </c>
      <c r="C33" s="145">
        <v>2</v>
      </c>
      <c r="D33" s="146">
        <v>1</v>
      </c>
      <c r="E33" s="147">
        <v>0.30630000000000002</v>
      </c>
    </row>
    <row r="34" spans="1:5" ht="15.75" thickBot="1" x14ac:dyDescent="0.3">
      <c r="A34" s="148" t="s">
        <v>37</v>
      </c>
      <c r="B34" s="145">
        <v>3.09E-2</v>
      </c>
      <c r="C34" s="145">
        <v>2</v>
      </c>
      <c r="D34" s="146">
        <v>0.69040000000000001</v>
      </c>
      <c r="E34" s="147">
        <v>4.1500000000000002E-2</v>
      </c>
    </row>
    <row r="35" spans="1:5" ht="15.75" thickBot="1" x14ac:dyDescent="0.3">
      <c r="A35" s="148" t="s">
        <v>38</v>
      </c>
      <c r="B35" s="145">
        <v>1.23E-2</v>
      </c>
      <c r="C35" s="145">
        <v>3</v>
      </c>
      <c r="D35" s="146">
        <v>1</v>
      </c>
      <c r="E35" s="147">
        <v>4.8899999999999999E-2</v>
      </c>
    </row>
    <row r="36" spans="1:5" ht="15.75" thickBot="1" x14ac:dyDescent="0.3">
      <c r="A36" s="148" t="s">
        <v>39</v>
      </c>
      <c r="B36" s="145">
        <v>0.02</v>
      </c>
      <c r="C36" s="145">
        <v>1</v>
      </c>
      <c r="D36" s="146">
        <v>1</v>
      </c>
      <c r="E36" s="149">
        <v>0.02</v>
      </c>
    </row>
    <row r="37" spans="1:5" x14ac:dyDescent="0.25">
      <c r="A37" s="150" t="s">
        <v>40</v>
      </c>
      <c r="B37" s="151">
        <v>4.0000000000000001E-3</v>
      </c>
      <c r="C37" s="151">
        <v>1</v>
      </c>
      <c r="D37" s="152">
        <v>1</v>
      </c>
      <c r="E37" s="153">
        <v>4.0000000000000001E-3</v>
      </c>
    </row>
    <row r="38" spans="1:5" x14ac:dyDescent="0.25">
      <c r="A38" s="154" t="s">
        <v>41</v>
      </c>
      <c r="B38" s="155">
        <v>3.2099999999999997E-2</v>
      </c>
      <c r="C38" s="155">
        <v>5</v>
      </c>
      <c r="D38" s="156">
        <v>0.69040000000000001</v>
      </c>
      <c r="E38" s="157">
        <v>0.06</v>
      </c>
    </row>
    <row r="39" spans="1:5" ht="15.75" thickBot="1" x14ac:dyDescent="0.3">
      <c r="A39" s="150" t="s">
        <v>42</v>
      </c>
      <c r="B39" s="151">
        <v>2.8E-3</v>
      </c>
      <c r="C39" s="151">
        <v>180</v>
      </c>
      <c r="D39" s="152">
        <v>0.69040000000000001</v>
      </c>
      <c r="E39" s="149">
        <v>3.282</v>
      </c>
    </row>
    <row r="40" spans="1:5" x14ac:dyDescent="0.25">
      <c r="A40" s="154" t="s">
        <v>43</v>
      </c>
      <c r="B40" s="155">
        <v>2.0000000000000001E-4</v>
      </c>
      <c r="C40" s="155">
        <v>6</v>
      </c>
      <c r="D40" s="156">
        <v>1</v>
      </c>
      <c r="E40" s="158">
        <v>1.32E-2</v>
      </c>
    </row>
    <row r="41" spans="1:5" x14ac:dyDescent="0.25">
      <c r="A41" s="334" t="s">
        <v>44</v>
      </c>
      <c r="B41" s="334"/>
      <c r="C41" s="334"/>
      <c r="D41" s="334"/>
      <c r="E41" s="159">
        <f>SUM(E29:E40)</f>
        <v>30.6403</v>
      </c>
    </row>
    <row r="42" spans="1:5" x14ac:dyDescent="0.25">
      <c r="A42" s="335" t="s">
        <v>144</v>
      </c>
      <c r="B42" s="335"/>
      <c r="C42" s="335"/>
      <c r="D42" s="335"/>
      <c r="E42" s="171"/>
    </row>
    <row r="43" spans="1:5" x14ac:dyDescent="0.25">
      <c r="A43" s="304" t="s">
        <v>147</v>
      </c>
      <c r="B43" s="304"/>
      <c r="C43" s="304"/>
      <c r="D43" s="304"/>
      <c r="E43" s="160"/>
    </row>
    <row r="44" spans="1:5" x14ac:dyDescent="0.25">
      <c r="A44" s="141" t="s">
        <v>45</v>
      </c>
      <c r="B44" s="138"/>
      <c r="C44" s="138"/>
      <c r="D44" s="161">
        <v>12</v>
      </c>
      <c r="E44" s="129"/>
    </row>
    <row r="45" spans="1:5" x14ac:dyDescent="0.25">
      <c r="A45" s="211" t="s">
        <v>124</v>
      </c>
      <c r="B45" s="212"/>
      <c r="C45" s="213"/>
      <c r="D45" s="161">
        <v>252</v>
      </c>
      <c r="E45" s="129"/>
    </row>
    <row r="46" spans="1:5" x14ac:dyDescent="0.25">
      <c r="A46" s="207" t="s">
        <v>46</v>
      </c>
      <c r="B46" s="313"/>
      <c r="C46" s="208"/>
      <c r="D46" s="161">
        <f>D45/12</f>
        <v>21</v>
      </c>
      <c r="E46" s="129"/>
    </row>
    <row r="47" spans="1:5" x14ac:dyDescent="0.25">
      <c r="A47" s="319" t="s">
        <v>150</v>
      </c>
      <c r="B47" s="319"/>
      <c r="C47" s="130" t="s">
        <v>151</v>
      </c>
      <c r="D47" s="173"/>
      <c r="E47" s="129"/>
    </row>
    <row r="48" spans="1:5" x14ac:dyDescent="0.25">
      <c r="A48" s="206" t="s">
        <v>152</v>
      </c>
      <c r="B48" s="206"/>
      <c r="C48" s="135">
        <v>1</v>
      </c>
      <c r="D48" s="173"/>
      <c r="E48" s="129"/>
    </row>
    <row r="49" spans="1:5" x14ac:dyDescent="0.25">
      <c r="A49" s="206" t="s">
        <v>153</v>
      </c>
      <c r="B49" s="206"/>
      <c r="C49" s="135">
        <v>1</v>
      </c>
      <c r="D49" s="173"/>
      <c r="E49" s="129"/>
    </row>
    <row r="50" spans="1:5" x14ac:dyDescent="0.25">
      <c r="A50" s="172"/>
      <c r="B50" s="172"/>
      <c r="C50" s="172"/>
      <c r="D50" s="173"/>
      <c r="E50" s="129"/>
    </row>
    <row r="52" spans="1:5" x14ac:dyDescent="0.25">
      <c r="A52" s="205" t="s">
        <v>163</v>
      </c>
      <c r="B52" s="205"/>
      <c r="C52" s="205"/>
      <c r="D52" s="205"/>
      <c r="E52" s="205"/>
    </row>
    <row r="53" spans="1:5" x14ac:dyDescent="0.25">
      <c r="A53" s="13"/>
      <c r="B53" s="13"/>
      <c r="C53" s="13"/>
      <c r="D53" s="13"/>
      <c r="E53" s="13"/>
    </row>
    <row r="54" spans="1:5" x14ac:dyDescent="0.25">
      <c r="A54" s="245" t="s">
        <v>47</v>
      </c>
      <c r="B54" s="233"/>
      <c r="C54" s="233"/>
      <c r="D54" s="233"/>
      <c r="E54" s="234"/>
    </row>
    <row r="55" spans="1:5" x14ac:dyDescent="0.25">
      <c r="A55" s="120"/>
      <c r="B55" s="121"/>
      <c r="C55" s="115" t="s">
        <v>129</v>
      </c>
      <c r="D55" s="123" t="s">
        <v>49</v>
      </c>
      <c r="E55" s="123" t="s">
        <v>50</v>
      </c>
    </row>
    <row r="56" spans="1:5" x14ac:dyDescent="0.25">
      <c r="A56" s="127" t="s">
        <v>51</v>
      </c>
      <c r="B56" s="128"/>
      <c r="C56" s="164">
        <v>100</v>
      </c>
      <c r="D56" s="8"/>
      <c r="E56" s="19">
        <f>(C12/220)*C56</f>
        <v>0</v>
      </c>
    </row>
    <row r="57" spans="1:5" x14ac:dyDescent="0.25">
      <c r="A57" s="246" t="s">
        <v>52</v>
      </c>
      <c r="B57" s="247"/>
      <c r="C57" s="248"/>
      <c r="D57" s="20">
        <v>0.4</v>
      </c>
      <c r="E57" s="21">
        <f>C12*D57</f>
        <v>0</v>
      </c>
    </row>
    <row r="58" spans="1:5" x14ac:dyDescent="0.25">
      <c r="A58" s="246" t="s">
        <v>53</v>
      </c>
      <c r="B58" s="247"/>
      <c r="C58" s="248"/>
      <c r="D58" s="8"/>
      <c r="E58" s="19">
        <v>0</v>
      </c>
    </row>
    <row r="59" spans="1:5" x14ac:dyDescent="0.25">
      <c r="A59" s="238" t="s">
        <v>54</v>
      </c>
      <c r="B59" s="239"/>
      <c r="C59" s="239"/>
      <c r="D59" s="240"/>
      <c r="E59" s="22">
        <f>SUM(E56:E58)</f>
        <v>0</v>
      </c>
    </row>
    <row r="61" spans="1:5" x14ac:dyDescent="0.25">
      <c r="A61" s="232" t="s">
        <v>55</v>
      </c>
      <c r="B61" s="233"/>
      <c r="C61" s="233"/>
      <c r="D61" s="233"/>
      <c r="E61" s="234"/>
    </row>
    <row r="62" spans="1:5" x14ac:dyDescent="0.25">
      <c r="A62" s="241" t="s">
        <v>56</v>
      </c>
      <c r="B62" s="242"/>
      <c r="C62" s="242"/>
      <c r="D62" s="242"/>
      <c r="E62" s="243"/>
    </row>
    <row r="63" spans="1:5" x14ac:dyDescent="0.25">
      <c r="A63" s="232"/>
      <c r="B63" s="233"/>
      <c r="C63" s="234"/>
      <c r="D63" s="123" t="s">
        <v>49</v>
      </c>
      <c r="E63" s="123" t="s">
        <v>50</v>
      </c>
    </row>
    <row r="64" spans="1:5" x14ac:dyDescent="0.25">
      <c r="A64" s="235" t="s">
        <v>57</v>
      </c>
      <c r="B64" s="236"/>
      <c r="C64" s="237"/>
      <c r="D64" s="9">
        <f>1/12</f>
        <v>8.3333333333333329E-2</v>
      </c>
      <c r="E64" s="19">
        <f>E59*D64</f>
        <v>0</v>
      </c>
    </row>
    <row r="65" spans="1:5" x14ac:dyDescent="0.25">
      <c r="A65" s="220" t="s">
        <v>58</v>
      </c>
      <c r="B65" s="221"/>
      <c r="C65" s="222"/>
      <c r="D65" s="9">
        <v>0.33329999999999999</v>
      </c>
      <c r="E65" s="19">
        <f>(E59*D65)/12</f>
        <v>0</v>
      </c>
    </row>
    <row r="66" spans="1:5" x14ac:dyDescent="0.25">
      <c r="A66" s="238" t="s">
        <v>44</v>
      </c>
      <c r="B66" s="239"/>
      <c r="C66" s="239"/>
      <c r="D66" s="240"/>
      <c r="E66" s="22">
        <f>SUM(E64:E65)</f>
        <v>0</v>
      </c>
    </row>
    <row r="67" spans="1:5" x14ac:dyDescent="0.25">
      <c r="A67" s="26"/>
      <c r="B67" s="26"/>
      <c r="C67" s="26"/>
      <c r="D67" s="26"/>
      <c r="E67" s="26"/>
    </row>
    <row r="68" spans="1:5" x14ac:dyDescent="0.25">
      <c r="A68" s="241" t="s">
        <v>59</v>
      </c>
      <c r="B68" s="242"/>
      <c r="C68" s="242"/>
      <c r="D68" s="242"/>
      <c r="E68" s="243"/>
    </row>
    <row r="69" spans="1:5" x14ac:dyDescent="0.25">
      <c r="A69" s="244" t="s">
        <v>60</v>
      </c>
      <c r="B69" s="244"/>
      <c r="C69" s="27">
        <f>E59+E66</f>
        <v>0</v>
      </c>
      <c r="D69" s="123" t="s">
        <v>49</v>
      </c>
      <c r="E69" s="123" t="s">
        <v>50</v>
      </c>
    </row>
    <row r="70" spans="1:5" x14ac:dyDescent="0.25">
      <c r="A70" s="220" t="s">
        <v>61</v>
      </c>
      <c r="B70" s="221"/>
      <c r="C70" s="222"/>
      <c r="D70" s="28">
        <v>0.2</v>
      </c>
      <c r="E70" s="29">
        <f>$C$69*D70</f>
        <v>0</v>
      </c>
    </row>
    <row r="71" spans="1:5" x14ac:dyDescent="0.25">
      <c r="A71" s="220" t="s">
        <v>63</v>
      </c>
      <c r="B71" s="221"/>
      <c r="C71" s="222"/>
      <c r="D71" s="28">
        <v>0.03</v>
      </c>
      <c r="E71" s="29">
        <f t="shared" ref="E71" si="0">$C$69*D71</f>
        <v>0</v>
      </c>
    </row>
    <row r="72" spans="1:5" x14ac:dyDescent="0.25">
      <c r="A72" s="220" t="s">
        <v>62</v>
      </c>
      <c r="B72" s="221"/>
      <c r="C72" s="222"/>
      <c r="D72" s="28">
        <v>2.5000000000000001E-2</v>
      </c>
      <c r="E72" s="29"/>
    </row>
    <row r="73" spans="1:5" x14ac:dyDescent="0.25">
      <c r="A73" s="220" t="s">
        <v>64</v>
      </c>
      <c r="B73" s="221"/>
      <c r="C73" s="222"/>
      <c r="D73" s="28">
        <v>1.4999999999999999E-2</v>
      </c>
      <c r="E73" s="29"/>
    </row>
    <row r="74" spans="1:5" x14ac:dyDescent="0.25">
      <c r="A74" s="220" t="s">
        <v>65</v>
      </c>
      <c r="B74" s="221"/>
      <c r="C74" s="222"/>
      <c r="D74" s="30">
        <v>0.01</v>
      </c>
      <c r="E74" s="29"/>
    </row>
    <row r="75" spans="1:5" x14ac:dyDescent="0.25">
      <c r="A75" s="220" t="s">
        <v>66</v>
      </c>
      <c r="B75" s="221"/>
      <c r="C75" s="222"/>
      <c r="D75" s="30">
        <v>6.0000000000000001E-3</v>
      </c>
      <c r="E75" s="29"/>
    </row>
    <row r="76" spans="1:5" x14ac:dyDescent="0.25">
      <c r="A76" s="220" t="s">
        <v>67</v>
      </c>
      <c r="B76" s="221"/>
      <c r="C76" s="222"/>
      <c r="D76" s="30">
        <v>2E-3</v>
      </c>
      <c r="E76" s="29"/>
    </row>
    <row r="77" spans="1:5" x14ac:dyDescent="0.25">
      <c r="A77" s="238" t="s">
        <v>68</v>
      </c>
      <c r="B77" s="239"/>
      <c r="C77" s="240"/>
      <c r="D77" s="31">
        <f>SUM(D70:D76)</f>
        <v>0.28800000000000003</v>
      </c>
      <c r="E77" s="32">
        <f>SUM(E70:E76)</f>
        <v>0</v>
      </c>
    </row>
    <row r="78" spans="1:5" x14ac:dyDescent="0.25">
      <c r="A78" s="220" t="s">
        <v>69</v>
      </c>
      <c r="B78" s="221"/>
      <c r="C78" s="222"/>
      <c r="D78" s="30">
        <v>0.08</v>
      </c>
      <c r="E78" s="29">
        <f>C69*D78</f>
        <v>0</v>
      </c>
    </row>
    <row r="79" spans="1:5" x14ac:dyDescent="0.25">
      <c r="A79" s="238" t="s">
        <v>44</v>
      </c>
      <c r="B79" s="239"/>
      <c r="C79" s="240"/>
      <c r="D79" s="33">
        <f>SUM(D77:D78)</f>
        <v>0.36800000000000005</v>
      </c>
      <c r="E79" s="32">
        <f>SUM(E77:E78)</f>
        <v>0</v>
      </c>
    </row>
    <row r="80" spans="1:5" x14ac:dyDescent="0.25">
      <c r="A80" s="26"/>
      <c r="B80" s="26"/>
      <c r="C80" s="26"/>
      <c r="D80" s="26"/>
      <c r="E80" s="26"/>
    </row>
    <row r="81" spans="1:5" x14ac:dyDescent="0.25">
      <c r="A81" s="241" t="s">
        <v>70</v>
      </c>
      <c r="B81" s="242"/>
      <c r="C81" s="242"/>
      <c r="D81" s="242"/>
      <c r="E81" s="243"/>
    </row>
    <row r="82" spans="1:5" x14ac:dyDescent="0.25">
      <c r="A82" s="252"/>
      <c r="B82" s="253"/>
      <c r="C82" s="253"/>
      <c r="D82" s="254"/>
      <c r="E82" s="123" t="s">
        <v>50</v>
      </c>
    </row>
    <row r="83" spans="1:5" x14ac:dyDescent="0.25">
      <c r="A83" s="220" t="s">
        <v>71</v>
      </c>
      <c r="B83" s="221"/>
      <c r="C83" s="221"/>
      <c r="D83" s="222"/>
      <c r="E83" s="34">
        <f>((D16*C16)*D46)-(C12*E16)</f>
        <v>0</v>
      </c>
    </row>
    <row r="84" spans="1:5" x14ac:dyDescent="0.25">
      <c r="A84" s="220" t="s">
        <v>72</v>
      </c>
      <c r="B84" s="221"/>
      <c r="C84" s="221"/>
      <c r="D84" s="222"/>
      <c r="E84" s="34">
        <f>((C14*D14)*D46)-(((C14*D14)*D46)*E14)</f>
        <v>0</v>
      </c>
    </row>
    <row r="85" spans="1:5" x14ac:dyDescent="0.25">
      <c r="A85" s="220" t="s">
        <v>73</v>
      </c>
      <c r="B85" s="221"/>
      <c r="C85" s="221"/>
      <c r="D85" s="222"/>
      <c r="E85" s="34">
        <f>D17</f>
        <v>0</v>
      </c>
    </row>
    <row r="86" spans="1:5" x14ac:dyDescent="0.25">
      <c r="A86" s="249" t="s">
        <v>74</v>
      </c>
      <c r="B86" s="250"/>
      <c r="C86" s="250"/>
      <c r="D86" s="251"/>
      <c r="E86" s="34"/>
    </row>
    <row r="87" spans="1:5" x14ac:dyDescent="0.25">
      <c r="A87" s="220" t="s">
        <v>53</v>
      </c>
      <c r="B87" s="221"/>
      <c r="C87" s="221"/>
      <c r="D87" s="222"/>
      <c r="E87" s="34"/>
    </row>
    <row r="88" spans="1:5" x14ac:dyDescent="0.25">
      <c r="A88" s="238" t="s">
        <v>44</v>
      </c>
      <c r="B88" s="239"/>
      <c r="C88" s="239"/>
      <c r="D88" s="240"/>
      <c r="E88" s="35">
        <f>SUM(E83:E87)</f>
        <v>0</v>
      </c>
    </row>
    <row r="89" spans="1:5" x14ac:dyDescent="0.25">
      <c r="A89" s="37"/>
      <c r="B89" s="37"/>
      <c r="C89" s="37"/>
      <c r="D89" s="37"/>
      <c r="E89" s="36"/>
    </row>
    <row r="90" spans="1:5" x14ac:dyDescent="0.25">
      <c r="A90" s="232" t="s">
        <v>75</v>
      </c>
      <c r="B90" s="233"/>
      <c r="C90" s="233"/>
      <c r="D90" s="233"/>
      <c r="E90" s="234"/>
    </row>
    <row r="91" spans="1:5" x14ac:dyDescent="0.25">
      <c r="A91" s="232"/>
      <c r="B91" s="233"/>
      <c r="C91" s="233"/>
      <c r="D91" s="234"/>
      <c r="E91" s="123" t="s">
        <v>50</v>
      </c>
    </row>
    <row r="92" spans="1:5" x14ac:dyDescent="0.25">
      <c r="A92" s="264" t="s">
        <v>56</v>
      </c>
      <c r="B92" s="265"/>
      <c r="C92" s="265"/>
      <c r="D92" s="266"/>
      <c r="E92" s="38">
        <f>E66</f>
        <v>0</v>
      </c>
    </row>
    <row r="93" spans="1:5" x14ac:dyDescent="0.25">
      <c r="A93" s="220" t="s">
        <v>76</v>
      </c>
      <c r="B93" s="221"/>
      <c r="C93" s="221"/>
      <c r="D93" s="222"/>
      <c r="E93" s="38">
        <f>E79</f>
        <v>0</v>
      </c>
    </row>
    <row r="94" spans="1:5" x14ac:dyDescent="0.25">
      <c r="A94" s="264" t="s">
        <v>70</v>
      </c>
      <c r="B94" s="265"/>
      <c r="C94" s="265"/>
      <c r="D94" s="266"/>
      <c r="E94" s="38">
        <f>E88</f>
        <v>0</v>
      </c>
    </row>
    <row r="95" spans="1:5" x14ac:dyDescent="0.25">
      <c r="A95" s="238" t="s">
        <v>77</v>
      </c>
      <c r="B95" s="239"/>
      <c r="C95" s="239"/>
      <c r="D95" s="240"/>
      <c r="E95" s="39">
        <f>SUM(E92:E94)</f>
        <v>0</v>
      </c>
    </row>
    <row r="96" spans="1:5" x14ac:dyDescent="0.25">
      <c r="A96" s="26"/>
      <c r="B96" s="26"/>
      <c r="C96" s="26"/>
      <c r="D96" s="26"/>
      <c r="E96" s="26"/>
    </row>
    <row r="97" spans="1:5" x14ac:dyDescent="0.25">
      <c r="A97" s="232" t="s">
        <v>78</v>
      </c>
      <c r="B97" s="233"/>
      <c r="C97" s="233"/>
      <c r="D97" s="233"/>
      <c r="E97" s="234"/>
    </row>
    <row r="98" spans="1:5" x14ac:dyDescent="0.25">
      <c r="A98" s="120"/>
      <c r="B98" s="121"/>
      <c r="C98" s="121"/>
      <c r="D98" s="121"/>
      <c r="E98" s="122"/>
    </row>
    <row r="99" spans="1:5" x14ac:dyDescent="0.25">
      <c r="A99" s="255" t="s">
        <v>79</v>
      </c>
      <c r="B99" s="256"/>
      <c r="C99" s="257"/>
      <c r="D99" s="42" t="s">
        <v>49</v>
      </c>
      <c r="E99" s="43" t="s">
        <v>50</v>
      </c>
    </row>
    <row r="100" spans="1:5" x14ac:dyDescent="0.25">
      <c r="A100" s="249" t="s">
        <v>80</v>
      </c>
      <c r="B100" s="250"/>
      <c r="C100" s="251"/>
      <c r="D100" s="44"/>
      <c r="E100" s="7">
        <f>((((E59+E66+E78+E88)/C20)*E20)/B20)*C22</f>
        <v>0</v>
      </c>
    </row>
    <row r="101" spans="1:5" x14ac:dyDescent="0.25">
      <c r="A101" s="258" t="s">
        <v>81</v>
      </c>
      <c r="B101" s="259"/>
      <c r="C101" s="260"/>
      <c r="D101" s="45">
        <v>0.08</v>
      </c>
      <c r="E101" s="46">
        <f>E100*D101</f>
        <v>0</v>
      </c>
    </row>
    <row r="102" spans="1:5" x14ac:dyDescent="0.25">
      <c r="A102" s="258" t="s">
        <v>82</v>
      </c>
      <c r="B102" s="259"/>
      <c r="C102" s="260"/>
      <c r="D102" s="45">
        <v>0.5</v>
      </c>
      <c r="E102" s="46">
        <f>(((((E59+E66)/C20)*E20)*D101)*D102)*C22</f>
        <v>0</v>
      </c>
    </row>
    <row r="103" spans="1:5" x14ac:dyDescent="0.25">
      <c r="A103" s="261" t="s">
        <v>83</v>
      </c>
      <c r="B103" s="262"/>
      <c r="C103" s="263"/>
      <c r="D103" s="45"/>
      <c r="E103" s="47">
        <f>SUM(E100:E102)</f>
        <v>0</v>
      </c>
    </row>
    <row r="104" spans="1:5" s="51" customFormat="1" x14ac:dyDescent="0.25">
      <c r="A104" s="48"/>
      <c r="B104" s="48"/>
      <c r="C104" s="48"/>
      <c r="D104" s="49"/>
      <c r="E104" s="50"/>
    </row>
    <row r="105" spans="1:5" x14ac:dyDescent="0.25">
      <c r="A105" s="255" t="s">
        <v>84</v>
      </c>
      <c r="B105" s="256"/>
      <c r="C105" s="257"/>
      <c r="D105" s="45"/>
      <c r="E105" s="46"/>
    </row>
    <row r="106" spans="1:5" x14ac:dyDescent="0.25">
      <c r="A106" s="249" t="s">
        <v>85</v>
      </c>
      <c r="B106" s="250"/>
      <c r="C106" s="251"/>
      <c r="D106" s="44"/>
      <c r="E106" s="52">
        <f>((((E59+E95)/C20)*7)/B20)*C23</f>
        <v>0</v>
      </c>
    </row>
    <row r="107" spans="1:5" x14ac:dyDescent="0.25">
      <c r="A107" s="258" t="s">
        <v>86</v>
      </c>
      <c r="B107" s="259"/>
      <c r="C107" s="260"/>
      <c r="D107" s="53">
        <f>D79</f>
        <v>0.36800000000000005</v>
      </c>
      <c r="E107" s="46">
        <f>E106*D107</f>
        <v>0</v>
      </c>
    </row>
    <row r="108" spans="1:5" x14ac:dyDescent="0.25">
      <c r="A108" s="258" t="s">
        <v>87</v>
      </c>
      <c r="B108" s="259"/>
      <c r="C108" s="260"/>
      <c r="D108" s="44"/>
      <c r="E108" s="54">
        <f>(((((E59+E66)/C20)*E20)*D101)*D102)*C23</f>
        <v>0</v>
      </c>
    </row>
    <row r="109" spans="1:5" x14ac:dyDescent="0.25">
      <c r="A109" s="261" t="s">
        <v>88</v>
      </c>
      <c r="B109" s="262"/>
      <c r="C109" s="263"/>
      <c r="D109" s="44"/>
      <c r="E109" s="47">
        <f>SUM(E106:E108)</f>
        <v>0</v>
      </c>
    </row>
    <row r="110" spans="1:5" x14ac:dyDescent="0.25">
      <c r="A110" s="48"/>
      <c r="B110" s="48"/>
      <c r="C110" s="48"/>
      <c r="D110" s="6"/>
      <c r="E110" s="50"/>
    </row>
    <row r="111" spans="1:5" x14ac:dyDescent="0.25">
      <c r="A111" s="279" t="s">
        <v>89</v>
      </c>
      <c r="B111" s="280"/>
      <c r="C111" s="281"/>
      <c r="D111" s="8"/>
      <c r="E111" s="122" t="s">
        <v>50</v>
      </c>
    </row>
    <row r="112" spans="1:5" x14ac:dyDescent="0.25">
      <c r="A112" s="267" t="s">
        <v>90</v>
      </c>
      <c r="B112" s="268"/>
      <c r="C112" s="269"/>
      <c r="D112" s="8"/>
      <c r="E112" s="55">
        <f>-E66*C24</f>
        <v>0</v>
      </c>
    </row>
    <row r="113" spans="1:5" x14ac:dyDescent="0.25">
      <c r="A113" s="270" t="s">
        <v>91</v>
      </c>
      <c r="B113" s="271"/>
      <c r="C113" s="272"/>
      <c r="D113" s="11"/>
      <c r="E113" s="56">
        <f>SUM(E112)</f>
        <v>0</v>
      </c>
    </row>
    <row r="114" spans="1:5" x14ac:dyDescent="0.25">
      <c r="A114" s="124"/>
      <c r="B114" s="125"/>
      <c r="C114" s="126"/>
      <c r="D114" s="11"/>
      <c r="E114" s="56"/>
    </row>
    <row r="115" spans="1:5" x14ac:dyDescent="0.25">
      <c r="A115" s="273" t="s">
        <v>92</v>
      </c>
      <c r="B115" s="274"/>
      <c r="C115" s="274"/>
      <c r="D115" s="275"/>
      <c r="E115" s="122" t="s">
        <v>50</v>
      </c>
    </row>
    <row r="116" spans="1:5" x14ac:dyDescent="0.25">
      <c r="A116" s="264" t="s">
        <v>79</v>
      </c>
      <c r="B116" s="265"/>
      <c r="C116" s="265"/>
      <c r="D116" s="266"/>
      <c r="E116" s="47">
        <f>E103</f>
        <v>0</v>
      </c>
    </row>
    <row r="117" spans="1:5" x14ac:dyDescent="0.25">
      <c r="A117" s="264" t="s">
        <v>84</v>
      </c>
      <c r="B117" s="265"/>
      <c r="C117" s="265"/>
      <c r="D117" s="266"/>
      <c r="E117" s="47">
        <f>E109</f>
        <v>0</v>
      </c>
    </row>
    <row r="118" spans="1:5" x14ac:dyDescent="0.25">
      <c r="A118" s="276" t="s">
        <v>89</v>
      </c>
      <c r="B118" s="277"/>
      <c r="C118" s="277"/>
      <c r="D118" s="278"/>
      <c r="E118" s="56">
        <f>E113</f>
        <v>0</v>
      </c>
    </row>
    <row r="119" spans="1:5" x14ac:dyDescent="0.25">
      <c r="A119" s="238" t="s">
        <v>93</v>
      </c>
      <c r="B119" s="239"/>
      <c r="C119" s="240"/>
      <c r="D119" s="8"/>
      <c r="E119" s="60">
        <f>SUM(E116:E118)</f>
        <v>0</v>
      </c>
    </row>
    <row r="120" spans="1:5" x14ac:dyDescent="0.25">
      <c r="A120" s="26"/>
      <c r="B120" s="26"/>
      <c r="C120" s="26"/>
      <c r="D120" s="26"/>
      <c r="E120" s="26"/>
    </row>
    <row r="121" spans="1:5" x14ac:dyDescent="0.25">
      <c r="A121" s="232" t="s">
        <v>94</v>
      </c>
      <c r="B121" s="233"/>
      <c r="C121" s="233"/>
      <c r="D121" s="233"/>
      <c r="E121" s="234"/>
    </row>
    <row r="122" spans="1:5" x14ac:dyDescent="0.25">
      <c r="A122" s="241" t="s">
        <v>95</v>
      </c>
      <c r="B122" s="242"/>
      <c r="C122" s="242"/>
      <c r="D122" s="242"/>
      <c r="E122" s="243"/>
    </row>
    <row r="123" spans="1:5" ht="30" x14ac:dyDescent="0.25">
      <c r="A123" s="205" t="s">
        <v>96</v>
      </c>
      <c r="B123" s="205"/>
      <c r="C123" s="61">
        <f>(E59+E95+E119)/D46</f>
        <v>0</v>
      </c>
      <c r="D123" s="62" t="s">
        <v>97</v>
      </c>
      <c r="E123" s="123" t="s">
        <v>50</v>
      </c>
    </row>
    <row r="124" spans="1:5" x14ac:dyDescent="0.25">
      <c r="A124" s="267" t="s">
        <v>32</v>
      </c>
      <c r="B124" s="268"/>
      <c r="C124" s="269"/>
      <c r="D124" s="63">
        <v>20.712299999999999</v>
      </c>
      <c r="E124" s="64">
        <f>(C123*D124)/12</f>
        <v>0</v>
      </c>
    </row>
    <row r="125" spans="1:5" x14ac:dyDescent="0.25">
      <c r="A125" s="267" t="s">
        <v>33</v>
      </c>
      <c r="B125" s="268"/>
      <c r="C125" s="269"/>
      <c r="D125" s="63">
        <v>1</v>
      </c>
      <c r="E125" s="64">
        <f>(C123*D125)/12</f>
        <v>0</v>
      </c>
    </row>
    <row r="126" spans="1:5" x14ac:dyDescent="0.25">
      <c r="A126" s="267" t="s">
        <v>34</v>
      </c>
      <c r="B126" s="268"/>
      <c r="C126" s="269"/>
      <c r="D126" s="63">
        <v>1.7</v>
      </c>
      <c r="E126" s="65">
        <f>(C123*D126)/12</f>
        <v>0</v>
      </c>
    </row>
    <row r="127" spans="1:5" x14ac:dyDescent="0.25">
      <c r="A127" s="267" t="s">
        <v>35</v>
      </c>
      <c r="B127" s="268"/>
      <c r="C127" s="269"/>
      <c r="D127" s="63">
        <v>3.4521000000000002</v>
      </c>
      <c r="E127" s="64">
        <f>(C123*D127)/12</f>
        <v>0</v>
      </c>
    </row>
    <row r="128" spans="1:5" x14ac:dyDescent="0.25">
      <c r="A128" s="267" t="s">
        <v>36</v>
      </c>
      <c r="B128" s="268"/>
      <c r="C128" s="269"/>
      <c r="D128" s="63">
        <v>0.30630000000000002</v>
      </c>
      <c r="E128" s="64">
        <f>(C123*D128)/12</f>
        <v>0</v>
      </c>
    </row>
    <row r="129" spans="1:5" x14ac:dyDescent="0.25">
      <c r="A129" s="267" t="s">
        <v>37</v>
      </c>
      <c r="B129" s="268"/>
      <c r="C129" s="269"/>
      <c r="D129" s="63">
        <v>4.1500000000000002E-2</v>
      </c>
      <c r="E129" s="64">
        <f>(C123*D129)/12</f>
        <v>0</v>
      </c>
    </row>
    <row r="130" spans="1:5" x14ac:dyDescent="0.25">
      <c r="A130" s="267" t="s">
        <v>38</v>
      </c>
      <c r="B130" s="268"/>
      <c r="C130" s="269"/>
      <c r="D130" s="63">
        <v>4.8899999999999999E-2</v>
      </c>
      <c r="E130" s="64">
        <f>(C123*D130)/12</f>
        <v>0</v>
      </c>
    </row>
    <row r="131" spans="1:5" x14ac:dyDescent="0.25">
      <c r="A131" s="267" t="s">
        <v>39</v>
      </c>
      <c r="B131" s="268"/>
      <c r="C131" s="269"/>
      <c r="D131" s="63">
        <v>0.02</v>
      </c>
      <c r="E131" s="64">
        <f>(C123*D131)/12</f>
        <v>0</v>
      </c>
    </row>
    <row r="132" spans="1:5" x14ac:dyDescent="0.25">
      <c r="A132" s="267" t="s">
        <v>40</v>
      </c>
      <c r="B132" s="268"/>
      <c r="C132" s="269"/>
      <c r="D132" s="63">
        <v>4.0000000000000001E-3</v>
      </c>
      <c r="E132" s="64">
        <f>(C123*D132)/12</f>
        <v>0</v>
      </c>
    </row>
    <row r="133" spans="1:5" x14ac:dyDescent="0.25">
      <c r="A133" s="267" t="s">
        <v>41</v>
      </c>
      <c r="B133" s="268"/>
      <c r="C133" s="269"/>
      <c r="D133" s="63">
        <v>0.06</v>
      </c>
      <c r="E133" s="64">
        <f>(C123*D133)/12</f>
        <v>0</v>
      </c>
    </row>
    <row r="134" spans="1:5" x14ac:dyDescent="0.25">
      <c r="A134" s="267" t="s">
        <v>42</v>
      </c>
      <c r="B134" s="268"/>
      <c r="C134" s="269"/>
      <c r="D134" s="63">
        <v>3.282</v>
      </c>
      <c r="E134" s="64">
        <f>(C123*D134)/12</f>
        <v>0</v>
      </c>
    </row>
    <row r="135" spans="1:5" x14ac:dyDescent="0.25">
      <c r="A135" s="267" t="s">
        <v>43</v>
      </c>
      <c r="B135" s="268"/>
      <c r="C135" s="269"/>
      <c r="D135" s="63">
        <v>1.32E-2</v>
      </c>
      <c r="E135" s="64">
        <f>(C123*D135)/12</f>
        <v>0</v>
      </c>
    </row>
    <row r="136" spans="1:5" x14ac:dyDescent="0.25">
      <c r="A136" s="238" t="s">
        <v>98</v>
      </c>
      <c r="B136" s="239"/>
      <c r="C136" s="240"/>
      <c r="D136" s="66">
        <f>SUM(D124:D135)</f>
        <v>30.6403</v>
      </c>
      <c r="E136" s="39">
        <f>SUM(E124:E135)</f>
        <v>0</v>
      </c>
    </row>
    <row r="137" spans="1:5" x14ac:dyDescent="0.25">
      <c r="A137" s="118"/>
      <c r="B137" s="119"/>
      <c r="C137" s="119"/>
      <c r="D137" s="69"/>
      <c r="E137" s="70"/>
    </row>
    <row r="138" spans="1:5" x14ac:dyDescent="0.25">
      <c r="A138" s="232" t="s">
        <v>99</v>
      </c>
      <c r="B138" s="233"/>
      <c r="C138" s="233"/>
      <c r="D138" s="233"/>
      <c r="E138" s="234"/>
    </row>
    <row r="139" spans="1:5" x14ac:dyDescent="0.25">
      <c r="A139" s="298" t="s">
        <v>100</v>
      </c>
      <c r="B139" s="299"/>
      <c r="C139" s="299"/>
      <c r="D139" s="300"/>
      <c r="E139" s="123" t="s">
        <v>50</v>
      </c>
    </row>
    <row r="140" spans="1:5" x14ac:dyDescent="0.25">
      <c r="A140" s="314" t="s">
        <v>143</v>
      </c>
      <c r="B140" s="315"/>
      <c r="C140" s="315"/>
      <c r="D140" s="316"/>
      <c r="E140" s="64" t="e">
        <f>Uniformes!J9</f>
        <v>#DIV/0!</v>
      </c>
    </row>
    <row r="141" spans="1:5" x14ac:dyDescent="0.25">
      <c r="A141" s="282" t="s">
        <v>101</v>
      </c>
      <c r="B141" s="282"/>
      <c r="C141" s="282"/>
      <c r="D141" s="282"/>
      <c r="E141" s="39" t="e">
        <f>SUM(E140:E140)</f>
        <v>#DIV/0!</v>
      </c>
    </row>
    <row r="142" spans="1:5" x14ac:dyDescent="0.25">
      <c r="A142" s="37"/>
      <c r="B142" s="37"/>
      <c r="C142" s="37"/>
      <c r="D142" s="37"/>
      <c r="E142" s="40"/>
    </row>
    <row r="143" spans="1:5" x14ac:dyDescent="0.25">
      <c r="A143" s="232" t="s">
        <v>102</v>
      </c>
      <c r="B143" s="233"/>
      <c r="C143" s="233"/>
      <c r="D143" s="234"/>
      <c r="E143" s="123" t="s">
        <v>50</v>
      </c>
    </row>
    <row r="144" spans="1:5" x14ac:dyDescent="0.25">
      <c r="A144" s="264" t="s">
        <v>103</v>
      </c>
      <c r="B144" s="265"/>
      <c r="C144" s="265"/>
      <c r="D144" s="266"/>
      <c r="E144" s="64">
        <f>E59</f>
        <v>0</v>
      </c>
    </row>
    <row r="145" spans="1:5" x14ac:dyDescent="0.25">
      <c r="A145" s="264" t="s">
        <v>104</v>
      </c>
      <c r="B145" s="265"/>
      <c r="C145" s="265"/>
      <c r="D145" s="266"/>
      <c r="E145" s="64">
        <f>E95</f>
        <v>0</v>
      </c>
    </row>
    <row r="146" spans="1:5" x14ac:dyDescent="0.25">
      <c r="A146" s="264" t="s">
        <v>105</v>
      </c>
      <c r="B146" s="265"/>
      <c r="C146" s="265"/>
      <c r="D146" s="266"/>
      <c r="E146" s="64">
        <f>E119</f>
        <v>0</v>
      </c>
    </row>
    <row r="147" spans="1:5" x14ac:dyDescent="0.25">
      <c r="A147" s="264" t="s">
        <v>106</v>
      </c>
      <c r="B147" s="265"/>
      <c r="C147" s="265"/>
      <c r="D147" s="266"/>
      <c r="E147" s="64">
        <f>E136</f>
        <v>0</v>
      </c>
    </row>
    <row r="148" spans="1:5" x14ac:dyDescent="0.25">
      <c r="A148" s="284" t="s">
        <v>107</v>
      </c>
      <c r="B148" s="285"/>
      <c r="C148" s="285"/>
      <c r="D148" s="286"/>
      <c r="E148" s="64" t="e">
        <f>E141</f>
        <v>#DIV/0!</v>
      </c>
    </row>
    <row r="149" spans="1:5" x14ac:dyDescent="0.25">
      <c r="A149" s="287" t="s">
        <v>101</v>
      </c>
      <c r="B149" s="288"/>
      <c r="C149" s="288"/>
      <c r="D149" s="289"/>
      <c r="E149" s="39" t="e">
        <f>SUM(E144:E148)</f>
        <v>#DIV/0!</v>
      </c>
    </row>
    <row r="151" spans="1:5" x14ac:dyDescent="0.25">
      <c r="A151" s="290" t="s">
        <v>108</v>
      </c>
      <c r="B151" s="290"/>
      <c r="C151" s="290"/>
      <c r="D151" s="290"/>
      <c r="E151" s="290"/>
    </row>
    <row r="152" spans="1:5" x14ac:dyDescent="0.25">
      <c r="A152" s="235"/>
      <c r="B152" s="237"/>
      <c r="C152" s="123" t="s">
        <v>109</v>
      </c>
      <c r="D152" s="123" t="s">
        <v>110</v>
      </c>
      <c r="E152" s="123" t="s">
        <v>50</v>
      </c>
    </row>
    <row r="153" spans="1:5" x14ac:dyDescent="0.25">
      <c r="A153" s="220" t="s">
        <v>111</v>
      </c>
      <c r="B153" s="222"/>
      <c r="C153" s="72" t="e">
        <f>E149</f>
        <v>#DIV/0!</v>
      </c>
      <c r="D153" s="28">
        <v>0.03</v>
      </c>
      <c r="E153" s="72" t="e">
        <f>C153*D153</f>
        <v>#DIV/0!</v>
      </c>
    </row>
    <row r="154" spans="1:5" x14ac:dyDescent="0.25">
      <c r="A154" s="220" t="s">
        <v>112</v>
      </c>
      <c r="B154" s="222"/>
      <c r="C154" s="72" t="e">
        <f>E149+E153</f>
        <v>#DIV/0!</v>
      </c>
      <c r="D154" s="28">
        <v>0.03</v>
      </c>
      <c r="E154" s="72" t="e">
        <f>C154*D154</f>
        <v>#DIV/0!</v>
      </c>
    </row>
    <row r="155" spans="1:5" x14ac:dyDescent="0.25">
      <c r="A155" s="241" t="s">
        <v>113</v>
      </c>
      <c r="B155" s="242"/>
      <c r="C155" s="242"/>
      <c r="D155" s="242"/>
      <c r="E155" s="243"/>
    </row>
    <row r="156" spans="1:5" x14ac:dyDescent="0.25">
      <c r="A156" s="220" t="s">
        <v>114</v>
      </c>
      <c r="B156" s="222"/>
      <c r="C156" s="64" t="e">
        <f>(C154+E154)/((100-6.94)/100)</f>
        <v>#DIV/0!</v>
      </c>
      <c r="D156" s="28">
        <v>7.0000000000000001E-3</v>
      </c>
      <c r="E156" s="73" t="e">
        <f>C156*D156</f>
        <v>#DIV/0!</v>
      </c>
    </row>
    <row r="157" spans="1:5" x14ac:dyDescent="0.25">
      <c r="A157" s="220" t="s">
        <v>115</v>
      </c>
      <c r="B157" s="222"/>
      <c r="C157" s="64" t="e">
        <f>(C154+E154)/((100-6.94)/100)</f>
        <v>#DIV/0!</v>
      </c>
      <c r="D157" s="28">
        <v>3.2399999999999998E-2</v>
      </c>
      <c r="E157" s="73" t="e">
        <f>C157*D157</f>
        <v>#DIV/0!</v>
      </c>
    </row>
    <row r="158" spans="1:5" x14ac:dyDescent="0.25">
      <c r="A158" s="220" t="s">
        <v>116</v>
      </c>
      <c r="B158" s="222"/>
      <c r="C158" s="64" t="e">
        <f>(C154+E154)/((100-6.94)/100)</f>
        <v>#DIV/0!</v>
      </c>
      <c r="D158" s="28">
        <v>0.03</v>
      </c>
      <c r="E158" s="73" t="e">
        <f>C158*D158</f>
        <v>#DIV/0!</v>
      </c>
    </row>
    <row r="159" spans="1:5" x14ac:dyDescent="0.25">
      <c r="A159" s="238" t="s">
        <v>117</v>
      </c>
      <c r="B159" s="239"/>
      <c r="C159" s="240"/>
      <c r="D159" s="31">
        <f>SUM(D156:D158)</f>
        <v>6.9399999999999989E-2</v>
      </c>
      <c r="E159" s="39" t="e">
        <f>SUM(E156:E158)</f>
        <v>#DIV/0!</v>
      </c>
    </row>
    <row r="160" spans="1:5" x14ac:dyDescent="0.25">
      <c r="A160" s="238" t="s">
        <v>118</v>
      </c>
      <c r="B160" s="239"/>
      <c r="C160" s="239"/>
      <c r="D160" s="74">
        <f>D153+D154+D159</f>
        <v>0.12939999999999999</v>
      </c>
      <c r="E160" s="75" t="e">
        <f>E153+E154+E159</f>
        <v>#DIV/0!</v>
      </c>
    </row>
    <row r="162" spans="1:5" x14ac:dyDescent="0.25">
      <c r="A162" s="232" t="s">
        <v>119</v>
      </c>
      <c r="B162" s="233"/>
      <c r="C162" s="233"/>
      <c r="D162" s="233"/>
      <c r="E162" s="122" t="s">
        <v>50</v>
      </c>
    </row>
    <row r="163" spans="1:5" x14ac:dyDescent="0.25">
      <c r="A163" s="283" t="s">
        <v>103</v>
      </c>
      <c r="B163" s="283"/>
      <c r="C163" s="283"/>
      <c r="D163" s="283"/>
      <c r="E163" s="64">
        <f>E59</f>
        <v>0</v>
      </c>
    </row>
    <row r="164" spans="1:5" x14ac:dyDescent="0.25">
      <c r="A164" s="283" t="s">
        <v>104</v>
      </c>
      <c r="B164" s="283"/>
      <c r="C164" s="283"/>
      <c r="D164" s="283"/>
      <c r="E164" s="64">
        <f>E95</f>
        <v>0</v>
      </c>
    </row>
    <row r="165" spans="1:5" x14ac:dyDescent="0.25">
      <c r="A165" s="283" t="s">
        <v>105</v>
      </c>
      <c r="B165" s="283"/>
      <c r="C165" s="283"/>
      <c r="D165" s="283"/>
      <c r="E165" s="64">
        <f>E119</f>
        <v>0</v>
      </c>
    </row>
    <row r="166" spans="1:5" x14ac:dyDescent="0.25">
      <c r="A166" s="283" t="s">
        <v>106</v>
      </c>
      <c r="B166" s="283"/>
      <c r="C166" s="283"/>
      <c r="D166" s="283"/>
      <c r="E166" s="76">
        <f>E147</f>
        <v>0</v>
      </c>
    </row>
    <row r="167" spans="1:5" x14ac:dyDescent="0.25">
      <c r="A167" s="311" t="s">
        <v>107</v>
      </c>
      <c r="B167" s="311"/>
      <c r="C167" s="311"/>
      <c r="D167" s="311"/>
      <c r="E167" s="64" t="e">
        <f>E148</f>
        <v>#DIV/0!</v>
      </c>
    </row>
    <row r="168" spans="1:5" x14ac:dyDescent="0.25">
      <c r="A168" s="312" t="s">
        <v>120</v>
      </c>
      <c r="B168" s="312"/>
      <c r="C168" s="312"/>
      <c r="D168" s="312"/>
      <c r="E168" s="98" t="e">
        <f>E160</f>
        <v>#DIV/0!</v>
      </c>
    </row>
    <row r="169" spans="1:5" x14ac:dyDescent="0.25">
      <c r="A169" s="282" t="s">
        <v>121</v>
      </c>
      <c r="B169" s="282"/>
      <c r="C169" s="282"/>
      <c r="D169" s="282"/>
      <c r="E169" s="39" t="e">
        <f>SUM(E163:E168)</f>
        <v>#DIV/0!</v>
      </c>
    </row>
    <row r="170" spans="1:5" x14ac:dyDescent="0.25">
      <c r="A170" s="37"/>
      <c r="B170" s="37"/>
      <c r="C170" s="37"/>
      <c r="D170" s="37"/>
      <c r="E170" s="40"/>
    </row>
    <row r="171" spans="1:5" x14ac:dyDescent="0.25">
      <c r="A171" s="37"/>
      <c r="B171" s="37"/>
      <c r="C171" s="37"/>
      <c r="D171" s="37"/>
      <c r="E171" s="40"/>
    </row>
    <row r="172" spans="1:5" x14ac:dyDescent="0.25">
      <c r="A172" s="2"/>
      <c r="B172" s="2"/>
      <c r="C172" s="2"/>
      <c r="D172" s="2"/>
      <c r="E172" s="51"/>
    </row>
    <row r="173" spans="1:5" x14ac:dyDescent="0.25">
      <c r="A173" s="2"/>
      <c r="B173" s="2"/>
      <c r="C173" s="2"/>
      <c r="D173" s="2"/>
      <c r="E173" s="51"/>
    </row>
    <row r="174" spans="1:5" x14ac:dyDescent="0.25">
      <c r="A174" s="308"/>
      <c r="B174" s="308"/>
      <c r="C174" s="308"/>
      <c r="D174" s="308"/>
      <c r="E174" s="308"/>
    </row>
    <row r="175" spans="1:5" x14ac:dyDescent="0.25">
      <c r="A175" s="166"/>
      <c r="B175" s="166"/>
      <c r="C175" s="166"/>
      <c r="D175" s="166"/>
      <c r="E175" s="166"/>
    </row>
    <row r="176" spans="1:5" x14ac:dyDescent="0.25">
      <c r="A176" s="99"/>
      <c r="B176" s="99"/>
      <c r="C176" s="99"/>
      <c r="D176" s="99"/>
      <c r="E176" s="99"/>
    </row>
    <row r="177" spans="1:5" x14ac:dyDescent="0.25">
      <c r="A177" s="116"/>
      <c r="B177" s="292"/>
      <c r="C177" s="292"/>
      <c r="D177" s="292"/>
      <c r="E177" s="292"/>
    </row>
    <row r="178" spans="1:5" x14ac:dyDescent="0.25">
      <c r="A178" s="2"/>
      <c r="B178" s="2"/>
      <c r="C178" s="2"/>
      <c r="D178" s="2"/>
      <c r="E178" s="51"/>
    </row>
    <row r="179" spans="1:5" x14ac:dyDescent="0.25">
      <c r="A179" s="37"/>
      <c r="B179" s="116"/>
      <c r="C179" s="10"/>
      <c r="D179" s="10"/>
      <c r="E179" s="84"/>
    </row>
    <row r="180" spans="1:5" x14ac:dyDescent="0.25">
      <c r="A180" s="86"/>
      <c r="B180" s="293"/>
      <c r="C180" s="294"/>
      <c r="D180" s="294"/>
      <c r="E180" s="294"/>
    </row>
    <row r="181" spans="1:5" s="77" customFormat="1" x14ac:dyDescent="0.25">
      <c r="A181" s="37"/>
      <c r="B181" s="87"/>
      <c r="C181" s="88"/>
      <c r="D181" s="89"/>
      <c r="E181" s="71"/>
    </row>
    <row r="182" spans="1:5" x14ac:dyDescent="0.25">
      <c r="A182" s="37"/>
      <c r="B182" s="90"/>
      <c r="C182" s="88"/>
      <c r="D182" s="89"/>
      <c r="E182" s="71"/>
    </row>
    <row r="183" spans="1:5" x14ac:dyDescent="0.25">
      <c r="A183" s="37"/>
      <c r="B183" s="295"/>
      <c r="C183" s="295"/>
      <c r="D183" s="295"/>
      <c r="E183" s="295"/>
    </row>
    <row r="184" spans="1:5" x14ac:dyDescent="0.25">
      <c r="A184" s="37"/>
      <c r="B184" s="87"/>
      <c r="C184" s="88"/>
      <c r="D184" s="89"/>
      <c r="E184" s="71"/>
    </row>
    <row r="185" spans="1:5" x14ac:dyDescent="0.25">
      <c r="A185" s="48"/>
      <c r="B185" s="87"/>
      <c r="C185" s="88"/>
      <c r="D185" s="89"/>
      <c r="E185" s="71"/>
    </row>
    <row r="186" spans="1:5" x14ac:dyDescent="0.25">
      <c r="A186" s="48"/>
      <c r="B186" s="292"/>
      <c r="C186" s="292"/>
      <c r="D186" s="292"/>
      <c r="E186" s="292"/>
    </row>
    <row r="187" spans="1:5" x14ac:dyDescent="0.25">
      <c r="A187" s="48"/>
      <c r="B187" s="116"/>
      <c r="C187" s="116"/>
      <c r="D187" s="116"/>
      <c r="E187" s="116"/>
    </row>
    <row r="188" spans="1:5" x14ac:dyDescent="0.25">
      <c r="A188" s="37"/>
      <c r="B188" s="37"/>
      <c r="C188" s="88"/>
      <c r="D188" s="91"/>
      <c r="E188" s="40"/>
    </row>
    <row r="189" spans="1:5" x14ac:dyDescent="0.25">
      <c r="A189" s="205" t="s">
        <v>149</v>
      </c>
      <c r="B189" s="205"/>
      <c r="C189" s="205"/>
      <c r="D189" s="205"/>
      <c r="E189" s="205"/>
    </row>
    <row r="190" spans="1:5" x14ac:dyDescent="0.25">
      <c r="A190" s="115"/>
      <c r="B190" s="123"/>
      <c r="C190" s="123"/>
      <c r="D190" s="123" t="s">
        <v>128</v>
      </c>
      <c r="E190" s="123"/>
    </row>
    <row r="191" spans="1:5" x14ac:dyDescent="0.25">
      <c r="A191" s="204" t="s">
        <v>130</v>
      </c>
      <c r="B191" s="204"/>
      <c r="C191" s="204"/>
      <c r="D191" s="76" t="e">
        <f>E169</f>
        <v>#DIV/0!</v>
      </c>
      <c r="E191" s="168"/>
    </row>
    <row r="192" spans="1:5" x14ac:dyDescent="0.25">
      <c r="A192" s="174"/>
      <c r="B192" s="175"/>
      <c r="C192" s="175"/>
      <c r="D192" s="123" t="s">
        <v>128</v>
      </c>
      <c r="E192" s="123" t="s">
        <v>154</v>
      </c>
    </row>
    <row r="193" spans="1:5" x14ac:dyDescent="0.25">
      <c r="A193" s="206" t="s">
        <v>152</v>
      </c>
      <c r="B193" s="206"/>
      <c r="C193" s="176">
        <f>C48</f>
        <v>1</v>
      </c>
      <c r="D193" s="177" t="e">
        <f>D191*C193</f>
        <v>#DIV/0!</v>
      </c>
      <c r="E193" s="181" t="e">
        <f>D193*D44</f>
        <v>#DIV/0!</v>
      </c>
    </row>
    <row r="194" spans="1:5" x14ac:dyDescent="0.25">
      <c r="A194" s="206" t="s">
        <v>153</v>
      </c>
      <c r="B194" s="206"/>
      <c r="C194" s="176">
        <f>C49</f>
        <v>1</v>
      </c>
      <c r="D194" s="177" t="e">
        <f>D191*C194</f>
        <v>#DIV/0!</v>
      </c>
      <c r="E194" s="180" t="e">
        <f>D194*D44</f>
        <v>#DIV/0!</v>
      </c>
    </row>
    <row r="195" spans="1:5" x14ac:dyDescent="0.25">
      <c r="A195" s="298"/>
      <c r="B195" s="300"/>
      <c r="C195" s="179">
        <f>SUM(C193:C194)</f>
        <v>2</v>
      </c>
      <c r="D195" s="178" t="e">
        <f>SUM(D193:D194)</f>
        <v>#DIV/0!</v>
      </c>
      <c r="E195" s="178" t="e">
        <f>SUM(E193:E194)</f>
        <v>#DIV/0!</v>
      </c>
    </row>
    <row r="196" spans="1:5" x14ac:dyDescent="0.25">
      <c r="A196" s="92"/>
      <c r="B196" s="93"/>
      <c r="C196" s="81"/>
      <c r="D196" s="51"/>
      <c r="E196" s="51"/>
    </row>
    <row r="197" spans="1:5" x14ac:dyDescent="0.25">
      <c r="A197" s="94"/>
      <c r="B197" s="95"/>
      <c r="C197" s="96"/>
      <c r="D197" s="89"/>
      <c r="E197" s="83"/>
    </row>
    <row r="198" spans="1:5" x14ac:dyDescent="0.25">
      <c r="A198" s="37"/>
      <c r="B198" s="90"/>
      <c r="C198" s="88"/>
      <c r="D198" s="89"/>
      <c r="E198" s="71"/>
    </row>
    <row r="199" spans="1:5" x14ac:dyDescent="0.25">
      <c r="A199" s="37"/>
      <c r="B199" s="87"/>
      <c r="C199" s="88"/>
      <c r="D199" s="89"/>
      <c r="E199" s="71"/>
    </row>
    <row r="200" spans="1:5" x14ac:dyDescent="0.25">
      <c r="A200" s="37"/>
      <c r="B200" s="90"/>
      <c r="C200" s="88"/>
      <c r="D200" s="89"/>
      <c r="E200" s="71"/>
    </row>
    <row r="201" spans="1:5" x14ac:dyDescent="0.25">
      <c r="A201" s="94"/>
      <c r="B201" s="97"/>
      <c r="C201" s="96"/>
      <c r="D201" s="89"/>
      <c r="E201" s="83"/>
    </row>
    <row r="202" spans="1:5" x14ac:dyDescent="0.25">
      <c r="A202" s="94"/>
      <c r="B202" s="95"/>
      <c r="C202" s="96"/>
      <c r="D202" s="89"/>
      <c r="E202" s="83"/>
    </row>
    <row r="203" spans="1:5" x14ac:dyDescent="0.25">
      <c r="A203" s="37"/>
      <c r="B203" s="90"/>
      <c r="C203" s="88"/>
      <c r="D203" s="89"/>
      <c r="E203" s="71"/>
    </row>
    <row r="204" spans="1:5" x14ac:dyDescent="0.25">
      <c r="A204" s="37"/>
      <c r="B204" s="87"/>
      <c r="C204" s="88"/>
      <c r="D204" s="89"/>
      <c r="E204" s="71"/>
    </row>
    <row r="205" spans="1:5" x14ac:dyDescent="0.25">
      <c r="A205" s="48"/>
      <c r="B205" s="87"/>
      <c r="C205" s="88"/>
      <c r="D205" s="89"/>
      <c r="E205" s="71"/>
    </row>
    <row r="206" spans="1:5" x14ac:dyDescent="0.25">
      <c r="A206" s="48"/>
      <c r="B206" s="87"/>
      <c r="C206" s="88"/>
      <c r="D206" s="89"/>
      <c r="E206" s="71"/>
    </row>
    <row r="207" spans="1:5" x14ac:dyDescent="0.25">
      <c r="A207" s="37"/>
      <c r="B207" s="37"/>
      <c r="C207" s="88"/>
      <c r="D207" s="91"/>
      <c r="E207" s="40"/>
    </row>
    <row r="208" spans="1:5" x14ac:dyDescent="0.25">
      <c r="A208" s="51"/>
      <c r="B208" s="51"/>
      <c r="C208" s="51"/>
      <c r="D208" s="51"/>
      <c r="E208" s="51"/>
    </row>
    <row r="209" spans="1:3" x14ac:dyDescent="0.25">
      <c r="A209" s="79"/>
      <c r="B209" s="80"/>
    </row>
    <row r="210" spans="1:3" x14ac:dyDescent="0.25">
      <c r="A210" s="79"/>
      <c r="B210" s="80"/>
      <c r="C210" s="81"/>
    </row>
    <row r="212" spans="1:3" x14ac:dyDescent="0.25">
      <c r="C212" s="78"/>
    </row>
  </sheetData>
  <mergeCells count="152">
    <mergeCell ref="A189:E189"/>
    <mergeCell ref="A191:C191"/>
    <mergeCell ref="A193:B193"/>
    <mergeCell ref="A194:B194"/>
    <mergeCell ref="A195:B195"/>
    <mergeCell ref="A169:D169"/>
    <mergeCell ref="A174:E174"/>
    <mergeCell ref="B177:E177"/>
    <mergeCell ref="B180:E180"/>
    <mergeCell ref="B183:E183"/>
    <mergeCell ref="B186:E186"/>
    <mergeCell ref="A163:D163"/>
    <mergeCell ref="A164:D164"/>
    <mergeCell ref="A165:D165"/>
    <mergeCell ref="A166:D166"/>
    <mergeCell ref="A167:D167"/>
    <mergeCell ref="A168:D168"/>
    <mergeCell ref="A156:B156"/>
    <mergeCell ref="A157:B157"/>
    <mergeCell ref="A158:B158"/>
    <mergeCell ref="A159:C159"/>
    <mergeCell ref="A160:C160"/>
    <mergeCell ref="A162:D162"/>
    <mergeCell ref="A149:D149"/>
    <mergeCell ref="A151:E151"/>
    <mergeCell ref="A152:B152"/>
    <mergeCell ref="A153:B153"/>
    <mergeCell ref="A154:B154"/>
    <mergeCell ref="A155:E155"/>
    <mergeCell ref="A143:D143"/>
    <mergeCell ref="A144:D144"/>
    <mergeCell ref="A145:D145"/>
    <mergeCell ref="A146:D146"/>
    <mergeCell ref="A147:D147"/>
    <mergeCell ref="A148:D148"/>
    <mergeCell ref="A135:C135"/>
    <mergeCell ref="A136:C136"/>
    <mergeCell ref="A138:E138"/>
    <mergeCell ref="A139:D139"/>
    <mergeCell ref="A140:D140"/>
    <mergeCell ref="A141:D141"/>
    <mergeCell ref="A129:C129"/>
    <mergeCell ref="A130:C130"/>
    <mergeCell ref="A131:C131"/>
    <mergeCell ref="A132:C132"/>
    <mergeCell ref="A133:C133"/>
    <mergeCell ref="A134:C134"/>
    <mergeCell ref="A123:B123"/>
    <mergeCell ref="A124:C124"/>
    <mergeCell ref="A125:C125"/>
    <mergeCell ref="A126:C126"/>
    <mergeCell ref="A127:C127"/>
    <mergeCell ref="A128:C128"/>
    <mergeCell ref="A116:D116"/>
    <mergeCell ref="A117:D117"/>
    <mergeCell ref="A118:D118"/>
    <mergeCell ref="A119:C119"/>
    <mergeCell ref="A121:E121"/>
    <mergeCell ref="A122:E122"/>
    <mergeCell ref="A108:C108"/>
    <mergeCell ref="A109:C109"/>
    <mergeCell ref="A111:C111"/>
    <mergeCell ref="A112:C112"/>
    <mergeCell ref="A113:C113"/>
    <mergeCell ref="A115:D115"/>
    <mergeCell ref="A101:C101"/>
    <mergeCell ref="A102:C102"/>
    <mergeCell ref="A103:C103"/>
    <mergeCell ref="A105:C105"/>
    <mergeCell ref="A106:C106"/>
    <mergeCell ref="A107:C107"/>
    <mergeCell ref="A93:D93"/>
    <mergeCell ref="A94:D94"/>
    <mergeCell ref="A95:D95"/>
    <mergeCell ref="A97:E97"/>
    <mergeCell ref="A99:C99"/>
    <mergeCell ref="A100:C100"/>
    <mergeCell ref="A86:D86"/>
    <mergeCell ref="A87:D87"/>
    <mergeCell ref="A88:D88"/>
    <mergeCell ref="A90:E90"/>
    <mergeCell ref="A91:D91"/>
    <mergeCell ref="A92:D92"/>
    <mergeCell ref="A79:C79"/>
    <mergeCell ref="A81:E81"/>
    <mergeCell ref="A82:D82"/>
    <mergeCell ref="A83:D83"/>
    <mergeCell ref="A84:D84"/>
    <mergeCell ref="A85:D85"/>
    <mergeCell ref="A73:C73"/>
    <mergeCell ref="A74:C74"/>
    <mergeCell ref="A75:C75"/>
    <mergeCell ref="A76:C76"/>
    <mergeCell ref="A77:C77"/>
    <mergeCell ref="A78:C78"/>
    <mergeCell ref="A66:D66"/>
    <mergeCell ref="A68:E68"/>
    <mergeCell ref="A69:B69"/>
    <mergeCell ref="A70:C70"/>
    <mergeCell ref="A71:C71"/>
    <mergeCell ref="A72:C72"/>
    <mergeCell ref="A59:D59"/>
    <mergeCell ref="A61:E61"/>
    <mergeCell ref="A62:E62"/>
    <mergeCell ref="A63:C63"/>
    <mergeCell ref="A64:C64"/>
    <mergeCell ref="A65:C65"/>
    <mergeCell ref="A48:B48"/>
    <mergeCell ref="A49:B49"/>
    <mergeCell ref="A52:E52"/>
    <mergeCell ref="A54:E54"/>
    <mergeCell ref="A57:C57"/>
    <mergeCell ref="A58:C58"/>
    <mergeCell ref="A41:D41"/>
    <mergeCell ref="A42:D42"/>
    <mergeCell ref="A43:D43"/>
    <mergeCell ref="A45:C45"/>
    <mergeCell ref="A46:C46"/>
    <mergeCell ref="A47:B47"/>
    <mergeCell ref="A19:B19"/>
    <mergeCell ref="A21:C21"/>
    <mergeCell ref="A24:B24"/>
    <mergeCell ref="A26:E26"/>
    <mergeCell ref="A27:A28"/>
    <mergeCell ref="B27:B28"/>
    <mergeCell ref="C27:C28"/>
    <mergeCell ref="D27:E27"/>
    <mergeCell ref="A13:B13"/>
    <mergeCell ref="A14:B14"/>
    <mergeCell ref="A15:B15"/>
    <mergeCell ref="A16:B16"/>
    <mergeCell ref="A17:B17"/>
    <mergeCell ref="A18:E18"/>
    <mergeCell ref="A11:B11"/>
    <mergeCell ref="C11:E11"/>
    <mergeCell ref="A12:B12"/>
    <mergeCell ref="C12:E12"/>
    <mergeCell ref="A7:B7"/>
    <mergeCell ref="C7:E7"/>
    <mergeCell ref="A8:B8"/>
    <mergeCell ref="C8:E8"/>
    <mergeCell ref="A9:B9"/>
    <mergeCell ref="C9:E9"/>
    <mergeCell ref="A1:E1"/>
    <mergeCell ref="A2:E2"/>
    <mergeCell ref="A3:E3"/>
    <mergeCell ref="B4:D4"/>
    <mergeCell ref="A5:E5"/>
    <mergeCell ref="A6:B6"/>
    <mergeCell ref="C6:E6"/>
    <mergeCell ref="A10:B10"/>
    <mergeCell ref="C10:E10"/>
  </mergeCells>
  <pageMargins left="0.78740157480314965" right="0.78740157480314965" top="0.59055118110236227" bottom="0.59055118110236227" header="0" footer="0"/>
  <pageSetup paperSize="9" orientation="portrait" horizontalDpi="0" verticalDpi="0" r:id="rId1"/>
  <rowBreaks count="1" manualBreakCount="1"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Postos_8h_Lucro_Real</vt:lpstr>
      <vt:lpstr>Postos_4h_Lucro_Real</vt:lpstr>
      <vt:lpstr>Uniformes</vt:lpstr>
      <vt:lpstr>Posto-8H-Lucro_Presumido</vt:lpstr>
      <vt:lpstr>Posto_4h_Lucro_Presumido</vt:lpstr>
      <vt:lpstr>Posto_8H_LC123</vt:lpstr>
      <vt:lpstr>Posto_4H_LC123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pmsap pmsap</cp:lastModifiedBy>
  <cp:lastPrinted>2018-12-18T19:45:50Z</cp:lastPrinted>
  <dcterms:created xsi:type="dcterms:W3CDTF">2018-08-22T16:54:47Z</dcterms:created>
  <dcterms:modified xsi:type="dcterms:W3CDTF">2019-02-12T11:38:25Z</dcterms:modified>
</cp:coreProperties>
</file>